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10005"/>
  </bookViews>
  <sheets>
    <sheet name="Yearly Sales" sheetId="1" r:id="rId1"/>
    <sheet name="GreenBeans" sheetId="5" r:id="rId2"/>
    <sheet name="Broccoli" sheetId="4" r:id="rId3"/>
    <sheet name="Planning" sheetId="3" r:id="rId4"/>
    <sheet name="Sales Inventory" sheetId="2" r:id="rId5"/>
  </sheets>
  <definedNames>
    <definedName name="_xlnm._FilterDatabase" localSheetId="3" hidden="1">Planning!$A$4:$AJ$37</definedName>
    <definedName name="_xlnm._FilterDatabase" localSheetId="0" hidden="1">'Yearly Sales'!$A$4:$O$16</definedName>
    <definedName name="_xlnm.Print_Area" localSheetId="4">'Sales Inventory'!$A$2:$G$24</definedName>
    <definedName name="_xlnm.Print_Area" localSheetId="0">'Yearly Sales'!$A$1:$P$22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G8" i="2" s="1"/>
  <c r="O16" i="1"/>
  <c r="O15" i="1"/>
  <c r="O14" i="1"/>
  <c r="O13" i="1"/>
  <c r="O12" i="1"/>
  <c r="O11" i="1"/>
  <c r="O8" i="1"/>
  <c r="O9" i="1"/>
  <c r="O10" i="1"/>
  <c r="G50" i="4" l="1"/>
  <c r="G40" i="5"/>
  <c r="G35" i="5"/>
  <c r="H35" i="5" s="1"/>
  <c r="G30" i="5"/>
  <c r="H5" i="5"/>
  <c r="H4" i="4"/>
  <c r="G44" i="4"/>
  <c r="G39" i="4"/>
  <c r="H39" i="4"/>
  <c r="H28" i="5" l="1"/>
  <c r="G28" i="5"/>
  <c r="G34" i="5"/>
  <c r="H34" i="5" s="1"/>
  <c r="G8" i="5"/>
  <c r="G5" i="5"/>
  <c r="G33" i="5" s="1"/>
  <c r="H33" i="5" s="1"/>
  <c r="G4" i="5"/>
  <c r="G29" i="4"/>
  <c r="G3" i="4"/>
  <c r="D7" i="4"/>
  <c r="G4" i="4"/>
  <c r="G23" i="5" l="1"/>
  <c r="H23" i="5" s="1"/>
  <c r="G19" i="5"/>
  <c r="H19" i="5" s="1"/>
  <c r="G27" i="5"/>
  <c r="H27" i="5" s="1"/>
  <c r="G38" i="5"/>
  <c r="H38" i="5" s="1"/>
  <c r="G10" i="5"/>
  <c r="H8" i="5"/>
  <c r="H10" i="5" s="1"/>
  <c r="H41" i="5" s="1"/>
  <c r="G16" i="5"/>
  <c r="H16" i="5" s="1"/>
  <c r="G17" i="5"/>
  <c r="H17" i="5" s="1"/>
  <c r="G31" i="5"/>
  <c r="H31" i="5" s="1"/>
  <c r="G32" i="5"/>
  <c r="H32" i="5" s="1"/>
  <c r="G15" i="5"/>
  <c r="G18" i="5"/>
  <c r="H18" i="5" s="1"/>
  <c r="G24" i="5"/>
  <c r="H24" i="5" s="1"/>
  <c r="H37" i="4"/>
  <c r="G37" i="4"/>
  <c r="H29" i="4"/>
  <c r="G23" i="4"/>
  <c r="H23" i="4" s="1"/>
  <c r="G7" i="4"/>
  <c r="G17" i="4"/>
  <c r="H17" i="4" s="1"/>
  <c r="O5" i="1"/>
  <c r="AJ17" i="3"/>
  <c r="AJ37" i="3"/>
  <c r="AJ5" i="3"/>
  <c r="AJ35" i="3"/>
  <c r="AJ36" i="3"/>
  <c r="AJ16" i="3"/>
  <c r="AJ15" i="3"/>
  <c r="AJ14" i="3"/>
  <c r="AJ13" i="3"/>
  <c r="AJ12" i="3"/>
  <c r="AJ11" i="3"/>
  <c r="AJ10" i="3"/>
  <c r="AJ9" i="3"/>
  <c r="AJ8" i="3"/>
  <c r="AJ7" i="3"/>
  <c r="AJ6" i="3"/>
  <c r="AJ34" i="3"/>
  <c r="AJ33" i="3"/>
  <c r="AJ32" i="3"/>
  <c r="AJ31" i="3"/>
  <c r="AJ30" i="3"/>
  <c r="AJ29" i="3"/>
  <c r="AJ28" i="3"/>
  <c r="AJ26" i="3"/>
  <c r="AJ25" i="3"/>
  <c r="AJ24" i="3"/>
  <c r="AJ23" i="3"/>
  <c r="AJ22" i="3"/>
  <c r="AJ21" i="3"/>
  <c r="AJ20" i="3"/>
  <c r="AJ19" i="3"/>
  <c r="AJ18" i="3"/>
  <c r="AJ27" i="3"/>
  <c r="O7" i="1"/>
  <c r="O6" i="1"/>
  <c r="G23" i="2"/>
  <c r="H7" i="4" l="1"/>
  <c r="H9" i="4" s="1"/>
  <c r="G9" i="4"/>
  <c r="G45" i="4" s="1"/>
  <c r="H30" i="5"/>
  <c r="G41" i="5"/>
  <c r="H15" i="5"/>
  <c r="G48" i="4"/>
  <c r="G33" i="4"/>
  <c r="H33" i="4" s="1"/>
  <c r="G34" i="4"/>
  <c r="H34" i="4" s="1"/>
  <c r="G35" i="4"/>
  <c r="H35" i="4" s="1"/>
  <c r="G32" i="4"/>
  <c r="H32" i="4" s="1"/>
  <c r="G36" i="4"/>
  <c r="H36" i="4" s="1"/>
  <c r="G42" i="4"/>
  <c r="H42" i="4" s="1"/>
  <c r="G24" i="4"/>
  <c r="H24" i="4" s="1"/>
  <c r="G27" i="4"/>
  <c r="H27" i="4" s="1"/>
  <c r="G28" i="4"/>
  <c r="H28" i="4" s="1"/>
  <c r="G15" i="4"/>
  <c r="H15" i="4" s="1"/>
  <c r="G18" i="4"/>
  <c r="H18" i="4" s="1"/>
  <c r="G16" i="4"/>
  <c r="H16" i="4" s="1"/>
  <c r="G14" i="4"/>
  <c r="H14" i="4" s="1"/>
  <c r="H40" i="5" l="1"/>
  <c r="G42" i="5"/>
  <c r="G47" i="5" l="1"/>
  <c r="G46" i="5"/>
  <c r="H42" i="5"/>
  <c r="G46" i="4"/>
  <c r="H44" i="4"/>
  <c r="H45" i="4" s="1"/>
  <c r="G49" i="4" l="1"/>
  <c r="H46" i="4"/>
</calcChain>
</file>

<file path=xl/sharedStrings.xml><?xml version="1.0" encoding="utf-8"?>
<sst xmlns="http://schemas.openxmlformats.org/spreadsheetml/2006/main" count="402" uniqueCount="200">
  <si>
    <t>Date</t>
  </si>
  <si>
    <t>Location</t>
  </si>
  <si>
    <t>Y. Squash</t>
  </si>
  <si>
    <t>Sales Inventory</t>
  </si>
  <si>
    <t xml:space="preserve">Market </t>
  </si>
  <si>
    <t>Item</t>
  </si>
  <si>
    <t>Beginning</t>
  </si>
  <si>
    <t xml:space="preserve"> </t>
  </si>
  <si>
    <t xml:space="preserve">Ending </t>
  </si>
  <si>
    <t>Count/crate</t>
  </si>
  <si>
    <t>Price/Item</t>
  </si>
  <si>
    <t xml:space="preserve">Sold </t>
  </si>
  <si>
    <t>Sales</t>
  </si>
  <si>
    <t>Market More Farm</t>
  </si>
  <si>
    <t>Cucumber</t>
  </si>
  <si>
    <t>Potato</t>
  </si>
  <si>
    <t xml:space="preserve">Total Sales </t>
  </si>
  <si>
    <t>Gr bean</t>
  </si>
  <si>
    <t>Tomato Cherry - Pint</t>
  </si>
  <si>
    <t>Tomato Box - Short Crate</t>
  </si>
  <si>
    <t>Zucchini</t>
  </si>
  <si>
    <t>Yellow Squash</t>
  </si>
  <si>
    <t>Broccoli</t>
  </si>
  <si>
    <t>Broccoli Heads</t>
  </si>
  <si>
    <t>Strawberries Pints</t>
  </si>
  <si>
    <t>Lettuce</t>
  </si>
  <si>
    <t>Total Sales</t>
  </si>
  <si>
    <t>Lettuce - Crate</t>
  </si>
  <si>
    <t>Gr. Bean</t>
  </si>
  <si>
    <t>Tom Ch</t>
  </si>
  <si>
    <t>Tom Box</t>
  </si>
  <si>
    <t>Zuc</t>
  </si>
  <si>
    <t xml:space="preserve">Broccoli </t>
  </si>
  <si>
    <t>Strawberry</t>
  </si>
  <si>
    <t>Sat Oakland</t>
  </si>
  <si>
    <t>Vegetable Sales 2017</t>
  </si>
  <si>
    <t>Week</t>
  </si>
  <si>
    <t>Wed Oakland</t>
  </si>
  <si>
    <t xml:space="preserve">Vegetable Planning </t>
  </si>
  <si>
    <t>Description</t>
  </si>
  <si>
    <t>Seeding Date</t>
  </si>
  <si>
    <t>Gr H. Transplant</t>
  </si>
  <si>
    <t>Number</t>
  </si>
  <si>
    <t>Tray Size</t>
  </si>
  <si>
    <t>Number Trays</t>
  </si>
  <si>
    <t>Field Transplant/Seed</t>
  </si>
  <si>
    <t>Week 23 June 12</t>
  </si>
  <si>
    <t>Week 22 June 5</t>
  </si>
  <si>
    <t>Week 21 May 29</t>
  </si>
  <si>
    <t>Week 20 May 22</t>
  </si>
  <si>
    <t>Week 24 June 19</t>
  </si>
  <si>
    <t>Week 25 June 26</t>
  </si>
  <si>
    <t>Week 26 July 3</t>
  </si>
  <si>
    <t>Week 27 July 10</t>
  </si>
  <si>
    <t>Week 28 July 17</t>
  </si>
  <si>
    <t>Week 29 July 24</t>
  </si>
  <si>
    <t>Week 30 Aug 7</t>
  </si>
  <si>
    <t>Week 31 Aug 14</t>
  </si>
  <si>
    <t>Week 32 Aug 21</t>
  </si>
  <si>
    <t>Week 33 Aug 28</t>
  </si>
  <si>
    <t>Week 34 Sept 4</t>
  </si>
  <si>
    <t>Week 35 Sept 11</t>
  </si>
  <si>
    <t>Week 36 Sept 18</t>
  </si>
  <si>
    <t>Week 37 Sept 25</t>
  </si>
  <si>
    <t>Week 38 Oct 2</t>
  </si>
  <si>
    <t>Week 39 Oct 9</t>
  </si>
  <si>
    <t>Week 40 Oct 16</t>
  </si>
  <si>
    <t>Week 41 Oct 23</t>
  </si>
  <si>
    <t>Purchace Date</t>
  </si>
  <si>
    <t>Gypsy Broccoli</t>
  </si>
  <si>
    <t>#250' Rows</t>
  </si>
  <si>
    <t>GrBean1</t>
  </si>
  <si>
    <t>Jade Green Beans</t>
  </si>
  <si>
    <t>GrBean2</t>
  </si>
  <si>
    <t>GrBean3</t>
  </si>
  <si>
    <t>GrBean4</t>
  </si>
  <si>
    <t>GrBean5</t>
  </si>
  <si>
    <t>GrBean6</t>
  </si>
  <si>
    <t>GrBean7</t>
  </si>
  <si>
    <t>HT1</t>
  </si>
  <si>
    <t>Gr/Rom Leaf Lettuce</t>
  </si>
  <si>
    <t>HT2</t>
  </si>
  <si>
    <t>Let10</t>
  </si>
  <si>
    <t>Field 1</t>
  </si>
  <si>
    <t>Field 2</t>
  </si>
  <si>
    <t>Field 3</t>
  </si>
  <si>
    <t>Field H1</t>
  </si>
  <si>
    <t>Field F1</t>
  </si>
  <si>
    <t>Let11</t>
  </si>
  <si>
    <t>Pot1</t>
  </si>
  <si>
    <t>Red Potatoes</t>
  </si>
  <si>
    <t>Pot2</t>
  </si>
  <si>
    <t>Red and White Pot</t>
  </si>
  <si>
    <t>Plastic</t>
  </si>
  <si>
    <t>Tom1</t>
  </si>
  <si>
    <t>Big Dena and Ger Tomato</t>
  </si>
  <si>
    <t>HTs</t>
  </si>
  <si>
    <t>Broc10</t>
  </si>
  <si>
    <t>Broc01</t>
  </si>
  <si>
    <t>Broc02</t>
  </si>
  <si>
    <t>Broc03</t>
  </si>
  <si>
    <t>Broc04</t>
  </si>
  <si>
    <t>Broc05</t>
  </si>
  <si>
    <t>Broc06</t>
  </si>
  <si>
    <t>Broc07</t>
  </si>
  <si>
    <t>Broc08</t>
  </si>
  <si>
    <t>Broc09</t>
  </si>
  <si>
    <t>Let01</t>
  </si>
  <si>
    <t>Let02</t>
  </si>
  <si>
    <t>Let03</t>
  </si>
  <si>
    <t>Let04</t>
  </si>
  <si>
    <t>Let05</t>
  </si>
  <si>
    <t>Let06</t>
  </si>
  <si>
    <t>Let07</t>
  </si>
  <si>
    <t>Let08</t>
  </si>
  <si>
    <t>Let09</t>
  </si>
  <si>
    <t>Tom2</t>
  </si>
  <si>
    <t>Yellow Tomato</t>
  </si>
  <si>
    <t>Tom3</t>
  </si>
  <si>
    <t>Grape/Cherry Tomato</t>
  </si>
  <si>
    <t>Farm Stand</t>
  </si>
  <si>
    <t>Income</t>
  </si>
  <si>
    <t xml:space="preserve">     Item</t>
  </si>
  <si>
    <t xml:space="preserve">Unit </t>
  </si>
  <si>
    <t xml:space="preserve">Price </t>
  </si>
  <si>
    <t>Quanity</t>
  </si>
  <si>
    <t>% Saleable</t>
  </si>
  <si>
    <t xml:space="preserve">  </t>
  </si>
  <si>
    <t>Expenses</t>
  </si>
  <si>
    <t>Unit</t>
  </si>
  <si>
    <t>Price</t>
  </si>
  <si>
    <t>Plowing</t>
  </si>
  <si>
    <t>per acre</t>
  </si>
  <si>
    <t>application</t>
  </si>
  <si>
    <t>Roto-tilling</t>
  </si>
  <si>
    <t>Plastic Laying</t>
  </si>
  <si>
    <t>Insecticide/Fungicide Application</t>
  </si>
  <si>
    <t>Planting</t>
  </si>
  <si>
    <t xml:space="preserve">     Fertilizer/Insecticide </t>
  </si>
  <si>
    <t>19-19-19 Dry Fertilizer</t>
  </si>
  <si>
    <t>per lbs</t>
  </si>
  <si>
    <t xml:space="preserve">      Supplies and Materials</t>
  </si>
  <si>
    <t>Black Plastic</t>
  </si>
  <si>
    <t>per roll</t>
  </si>
  <si>
    <t>rolls/acre</t>
  </si>
  <si>
    <t>Drip Tape</t>
  </si>
  <si>
    <t>roll/acre</t>
  </si>
  <si>
    <t>per plant</t>
  </si>
  <si>
    <t>each</t>
  </si>
  <si>
    <t>Fixed Costs</t>
  </si>
  <si>
    <t>Land Charge</t>
  </si>
  <si>
    <t xml:space="preserve">              Total Costs</t>
  </si>
  <si>
    <t>Ft row</t>
  </si>
  <si>
    <t>Plants</t>
  </si>
  <si>
    <t>Row Width</t>
  </si>
  <si>
    <t xml:space="preserve">                      Broccoli Budget</t>
  </si>
  <si>
    <t>Head</t>
  </si>
  <si>
    <t>head</t>
  </si>
  <si>
    <t xml:space="preserve">lbs/100 ft </t>
  </si>
  <si>
    <t>Insecticide - 2 pints/acre</t>
  </si>
  <si>
    <t>Broccoli Pugs (72 cell tray)</t>
  </si>
  <si>
    <t>Labor</t>
  </si>
  <si>
    <t xml:space="preserve">     Soil Prep - Machinery Costs*</t>
  </si>
  <si>
    <t>*Tractor, Machine and Fuel Costs</t>
  </si>
  <si>
    <t>Plowing (1 acre/hour)</t>
  </si>
  <si>
    <t>Roto-Tilling (2 hours/acre)</t>
  </si>
  <si>
    <t>Plastic Laying (2 people X 1.5 hrs/ac)</t>
  </si>
  <si>
    <t>Insecticide (1 hour/acre)</t>
  </si>
  <si>
    <t>Planting (3 people X 8 hours/ac)</t>
  </si>
  <si>
    <t>per 100' row</t>
  </si>
  <si>
    <t>Harvesting  (1 hour/100')</t>
  </si>
  <si>
    <t>Number of 100' rows in a season</t>
  </si>
  <si>
    <t>Return to Management and Investment</t>
  </si>
  <si>
    <t>Cost/marketable head</t>
  </si>
  <si>
    <t>Income Per Plant</t>
  </si>
  <si>
    <t>Profit per Plant</t>
  </si>
  <si>
    <t>Profit per Ft of Row</t>
  </si>
  <si>
    <t>Ft of Row</t>
  </si>
  <si>
    <t xml:space="preserve">Total Income </t>
  </si>
  <si>
    <t>Packaging Costs</t>
  </si>
  <si>
    <t>acres</t>
  </si>
  <si>
    <t xml:space="preserve">     Total Labor</t>
  </si>
  <si>
    <t>Return to Labor, Mgt and Investment</t>
  </si>
  <si>
    <t>Green Beans</t>
  </si>
  <si>
    <t>Beans</t>
  </si>
  <si>
    <t>Bushel</t>
  </si>
  <si>
    <t>Green Beans planted on a 36" row on bare ground.  Yield based on 300 bushel per acre</t>
  </si>
  <si>
    <t>Discing</t>
  </si>
  <si>
    <t>30-60-120/acre</t>
  </si>
  <si>
    <t>Cultivating</t>
  </si>
  <si>
    <t>Seed</t>
  </si>
  <si>
    <t>per pound</t>
  </si>
  <si>
    <t>lbs/acre</t>
  </si>
  <si>
    <t>Discing (2 acres/hr)</t>
  </si>
  <si>
    <t>Planting (1 hr/ac)</t>
  </si>
  <si>
    <t>per bushel</t>
  </si>
  <si>
    <t>Cost per bushel (with labor)</t>
  </si>
  <si>
    <t>Harvesting  (2 hour/100')</t>
  </si>
  <si>
    <t xml:space="preserve"> Actual Sales</t>
  </si>
  <si>
    <t>Est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</si>
</sst>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0"/>
      <color theme="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8" fontId="0" fillId="0" borderId="0" xfId="0" applyNumberFormat="1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10" xfId="0" applyNumberFormat="1" applyBorder="1"/>
    <xf numFmtId="8" fontId="0" fillId="0" borderId="10" xfId="0" applyNumberFormat="1" applyBorder="1"/>
    <xf numFmtId="0" fontId="0" fillId="0" borderId="1" xfId="0" applyBorder="1"/>
    <xf numFmtId="0" fontId="0" fillId="0" borderId="13" xfId="0" applyBorder="1"/>
    <xf numFmtId="0" fontId="2" fillId="0" borderId="18" xfId="0" applyFont="1" applyBorder="1"/>
    <xf numFmtId="0" fontId="2" fillId="0" borderId="15" xfId="0" applyFont="1" applyBorder="1"/>
    <xf numFmtId="44" fontId="2" fillId="0" borderId="15" xfId="1" applyFont="1" applyBorder="1"/>
    <xf numFmtId="44" fontId="2" fillId="0" borderId="17" xfId="1" applyFont="1" applyBorder="1"/>
    <xf numFmtId="0" fontId="2" fillId="0" borderId="0" xfId="0" applyFont="1"/>
    <xf numFmtId="0" fontId="2" fillId="0" borderId="16" xfId="0" applyFont="1" applyBorder="1"/>
    <xf numFmtId="0" fontId="2" fillId="0" borderId="13" xfId="0" applyFont="1" applyBorder="1"/>
    <xf numFmtId="44" fontId="2" fillId="0" borderId="13" xfId="1" applyFont="1" applyBorder="1"/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2" borderId="0" xfId="0" applyFill="1"/>
    <xf numFmtId="164" fontId="0" fillId="0" borderId="20" xfId="0" applyNumberFormat="1" applyBorder="1"/>
    <xf numFmtId="0" fontId="3" fillId="0" borderId="0" xfId="2"/>
    <xf numFmtId="0" fontId="3" fillId="0" borderId="22" xfId="2" applyBorder="1"/>
    <xf numFmtId="0" fontId="3" fillId="0" borderId="0" xfId="2" applyBorder="1"/>
    <xf numFmtId="0" fontId="3" fillId="0" borderId="23" xfId="2" applyBorder="1"/>
    <xf numFmtId="0" fontId="3" fillId="0" borderId="24" xfId="2" applyBorder="1"/>
    <xf numFmtId="0" fontId="3" fillId="0" borderId="25" xfId="2" applyBorder="1"/>
    <xf numFmtId="44" fontId="3" fillId="3" borderId="25" xfId="3" applyFont="1" applyFill="1" applyBorder="1"/>
    <xf numFmtId="0" fontId="3" fillId="3" borderId="25" xfId="2" applyFill="1" applyBorder="1"/>
    <xf numFmtId="2" fontId="3" fillId="3" borderId="25" xfId="2" applyNumberFormat="1" applyFill="1" applyBorder="1"/>
    <xf numFmtId="0" fontId="5" fillId="0" borderId="25" xfId="2" applyFont="1" applyBorder="1"/>
    <xf numFmtId="0" fontId="3" fillId="3" borderId="25" xfId="2" applyFont="1" applyFill="1" applyBorder="1"/>
    <xf numFmtId="0" fontId="3" fillId="4" borderId="25" xfId="2" applyFill="1" applyBorder="1"/>
    <xf numFmtId="2" fontId="3" fillId="4" borderId="25" xfId="2" applyNumberFormat="1" applyFill="1" applyBorder="1"/>
    <xf numFmtId="0" fontId="3" fillId="4" borderId="25" xfId="2" applyFont="1" applyFill="1" applyBorder="1" applyAlignment="1">
      <alignment horizontal="center"/>
    </xf>
    <xf numFmtId="0" fontId="3" fillId="6" borderId="26" xfId="2" applyFill="1" applyBorder="1"/>
    <xf numFmtId="0" fontId="3" fillId="6" borderId="27" xfId="2" applyFill="1" applyBorder="1"/>
    <xf numFmtId="0" fontId="3" fillId="0" borderId="0" xfId="2"/>
    <xf numFmtId="0" fontId="3" fillId="0" borderId="1" xfId="2" applyBorder="1"/>
    <xf numFmtId="0" fontId="3" fillId="0" borderId="24" xfId="2" applyBorder="1"/>
    <xf numFmtId="0" fontId="3" fillId="0" borderId="25" xfId="2" applyBorder="1"/>
    <xf numFmtId="44" fontId="3" fillId="3" borderId="25" xfId="3" applyFont="1" applyFill="1" applyBorder="1"/>
    <xf numFmtId="39" fontId="3" fillId="3" borderId="25" xfId="3" applyNumberFormat="1" applyFont="1" applyFill="1" applyBorder="1"/>
    <xf numFmtId="0" fontId="3" fillId="3" borderId="25" xfId="2" applyFill="1" applyBorder="1"/>
    <xf numFmtId="9" fontId="3" fillId="3" borderId="25" xfId="2" applyNumberFormat="1" applyFill="1" applyBorder="1"/>
    <xf numFmtId="0" fontId="5" fillId="0" borderId="25" xfId="2" applyFont="1" applyBorder="1"/>
    <xf numFmtId="0" fontId="3" fillId="3" borderId="25" xfId="2" applyFont="1" applyFill="1" applyBorder="1"/>
    <xf numFmtId="0" fontId="3" fillId="6" borderId="25" xfId="2" applyFill="1" applyBorder="1"/>
    <xf numFmtId="0" fontId="5" fillId="0" borderId="26" xfId="2" applyFont="1" applyBorder="1"/>
    <xf numFmtId="0" fontId="3" fillId="0" borderId="26" xfId="2" applyBorder="1"/>
    <xf numFmtId="0" fontId="5" fillId="0" borderId="28" xfId="2" applyFont="1" applyBorder="1"/>
    <xf numFmtId="0" fontId="5" fillId="0" borderId="23" xfId="2" applyFont="1" applyBorder="1"/>
    <xf numFmtId="0" fontId="3" fillId="0" borderId="14" xfId="2" applyFont="1" applyBorder="1"/>
    <xf numFmtId="0" fontId="3" fillId="2" borderId="25" xfId="2" applyFill="1" applyBorder="1"/>
    <xf numFmtId="44" fontId="3" fillId="2" borderId="25" xfId="3" applyFont="1" applyFill="1" applyBorder="1"/>
    <xf numFmtId="0" fontId="3" fillId="2" borderId="25" xfId="2" applyFont="1" applyFill="1" applyBorder="1"/>
    <xf numFmtId="0" fontId="7" fillId="0" borderId="25" xfId="2" applyFont="1" applyBorder="1" applyAlignment="1">
      <alignment wrapText="1"/>
    </xf>
    <xf numFmtId="0" fontId="3" fillId="0" borderId="1" xfId="2" applyBorder="1" applyAlignment="1"/>
    <xf numFmtId="0" fontId="0" fillId="0" borderId="1" xfId="0" applyBorder="1" applyAlignment="1"/>
    <xf numFmtId="0" fontId="3" fillId="3" borderId="0" xfId="2" applyFill="1" applyBorder="1"/>
    <xf numFmtId="0" fontId="8" fillId="0" borderId="25" xfId="2" applyFont="1" applyBorder="1"/>
    <xf numFmtId="0" fontId="3" fillId="8" borderId="29" xfId="2" applyFont="1" applyFill="1" applyBorder="1"/>
    <xf numFmtId="0" fontId="6" fillId="8" borderId="30" xfId="2" applyFont="1" applyFill="1" applyBorder="1"/>
    <xf numFmtId="0" fontId="3" fillId="9" borderId="25" xfId="2" applyFill="1" applyBorder="1"/>
    <xf numFmtId="2" fontId="3" fillId="9" borderId="25" xfId="2" applyNumberFormat="1" applyFill="1" applyBorder="1"/>
    <xf numFmtId="44" fontId="3" fillId="6" borderId="25" xfId="3" applyFont="1" applyFill="1" applyBorder="1"/>
    <xf numFmtId="39" fontId="3" fillId="6" borderId="25" xfId="3" applyNumberFormat="1" applyFont="1" applyFill="1" applyBorder="1"/>
    <xf numFmtId="9" fontId="3" fillId="6" borderId="25" xfId="2" applyNumberFormat="1" applyFill="1" applyBorder="1"/>
    <xf numFmtId="0" fontId="3" fillId="5" borderId="10" xfId="2" applyFill="1" applyBorder="1"/>
    <xf numFmtId="0" fontId="3" fillId="5" borderId="11" xfId="2" applyFill="1" applyBorder="1"/>
    <xf numFmtId="0" fontId="3" fillId="2" borderId="21" xfId="2" applyFill="1" applyBorder="1"/>
    <xf numFmtId="0" fontId="3" fillId="2" borderId="25" xfId="2" applyFill="1" applyBorder="1" applyAlignment="1" applyProtection="1">
      <alignment horizontal="left"/>
      <protection hidden="1"/>
    </xf>
    <xf numFmtId="0" fontId="3" fillId="2" borderId="32" xfId="2" applyFill="1" applyBorder="1"/>
    <xf numFmtId="0" fontId="3" fillId="2" borderId="23" xfId="2" applyFill="1" applyBorder="1" applyAlignment="1">
      <alignment horizontal="right"/>
    </xf>
    <xf numFmtId="0" fontId="3" fillId="2" borderId="28" xfId="2" applyFill="1" applyBorder="1" applyAlignment="1">
      <alignment horizontal="center"/>
    </xf>
    <xf numFmtId="0" fontId="3" fillId="2" borderId="25" xfId="2" applyFill="1" applyBorder="1" applyAlignment="1">
      <alignment horizontal="center"/>
    </xf>
    <xf numFmtId="0" fontId="3" fillId="0" borderId="25" xfId="4" applyFont="1" applyBorder="1" applyAlignment="1" applyProtection="1"/>
    <xf numFmtId="0" fontId="3" fillId="10" borderId="23" xfId="2" applyFill="1" applyBorder="1" applyAlignment="1">
      <alignment horizontal="center"/>
    </xf>
    <xf numFmtId="44" fontId="3" fillId="10" borderId="25" xfId="3" applyFont="1" applyFill="1" applyBorder="1"/>
    <xf numFmtId="9" fontId="3" fillId="10" borderId="25" xfId="2" applyNumberFormat="1" applyFill="1" applyBorder="1"/>
    <xf numFmtId="0" fontId="3" fillId="10" borderId="25" xfId="2" applyFill="1" applyBorder="1"/>
    <xf numFmtId="0" fontId="3" fillId="10" borderId="25" xfId="2" applyFont="1" applyFill="1" applyBorder="1"/>
    <xf numFmtId="39" fontId="3" fillId="3" borderId="25" xfId="3" applyNumberFormat="1" applyFont="1" applyFill="1" applyBorder="1" applyProtection="1">
      <protection locked="0"/>
    </xf>
    <xf numFmtId="3" fontId="3" fillId="2" borderId="25" xfId="2" applyNumberFormat="1" applyFill="1" applyBorder="1" applyAlignment="1" applyProtection="1">
      <alignment horizontal="center"/>
      <protection locked="0"/>
    </xf>
    <xf numFmtId="2" fontId="6" fillId="8" borderId="30" xfId="2" applyNumberFormat="1" applyFont="1" applyFill="1" applyBorder="1" applyProtection="1">
      <protection locked="0"/>
    </xf>
    <xf numFmtId="2" fontId="6" fillId="8" borderId="33" xfId="2" applyNumberFormat="1" applyFont="1" applyFill="1" applyBorder="1" applyProtection="1">
      <protection locked="0"/>
    </xf>
    <xf numFmtId="0" fontId="3" fillId="0" borderId="24" xfId="2" applyBorder="1" applyProtection="1">
      <protection locked="0"/>
    </xf>
    <xf numFmtId="44" fontId="3" fillId="7" borderId="25" xfId="3" applyFont="1" applyFill="1" applyBorder="1" applyProtection="1">
      <protection locked="0"/>
    </xf>
    <xf numFmtId="44" fontId="3" fillId="6" borderId="25" xfId="3" applyFont="1" applyFill="1" applyBorder="1" applyProtection="1">
      <protection locked="0"/>
    </xf>
    <xf numFmtId="44" fontId="3" fillId="9" borderId="25" xfId="3" applyFont="1" applyFill="1" applyBorder="1" applyProtection="1">
      <protection locked="0"/>
    </xf>
    <xf numFmtId="44" fontId="3" fillId="0" borderId="25" xfId="3" applyFont="1" applyBorder="1" applyProtection="1">
      <protection locked="0"/>
    </xf>
    <xf numFmtId="44" fontId="3" fillId="4" borderId="25" xfId="3" applyFont="1" applyFill="1" applyBorder="1" applyProtection="1">
      <protection locked="0"/>
    </xf>
    <xf numFmtId="44" fontId="3" fillId="3" borderId="25" xfId="3" applyFont="1" applyFill="1" applyBorder="1" applyProtection="1">
      <protection locked="0"/>
    </xf>
    <xf numFmtId="44" fontId="3" fillId="2" borderId="25" xfId="3" applyFont="1" applyFill="1" applyBorder="1" applyProtection="1">
      <protection locked="0"/>
    </xf>
    <xf numFmtId="44" fontId="3" fillId="6" borderId="27" xfId="3" applyFont="1" applyFill="1" applyBorder="1" applyProtection="1">
      <protection locked="0"/>
    </xf>
    <xf numFmtId="44" fontId="3" fillId="0" borderId="0" xfId="3" applyFont="1" applyBorder="1" applyProtection="1">
      <protection locked="0"/>
    </xf>
    <xf numFmtId="44" fontId="3" fillId="5" borderId="11" xfId="3" applyFont="1" applyFill="1" applyBorder="1" applyProtection="1">
      <protection locked="0"/>
    </xf>
    <xf numFmtId="44" fontId="3" fillId="5" borderId="31" xfId="3" applyFont="1" applyFill="1" applyBorder="1" applyProtection="1">
      <protection locked="0"/>
    </xf>
    <xf numFmtId="44" fontId="3" fillId="3" borderId="0" xfId="3" applyFont="1" applyFill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0" xfId="2" applyNumberFormat="1" applyProtection="1">
      <protection locked="0"/>
    </xf>
    <xf numFmtId="44" fontId="3" fillId="0" borderId="1" xfId="3" applyFont="1" applyBorder="1" applyProtection="1">
      <protection locked="0"/>
    </xf>
    <xf numFmtId="44" fontId="3" fillId="3" borderId="25" xfId="2" applyNumberFormat="1" applyFill="1" applyBorder="1"/>
    <xf numFmtId="44" fontId="0" fillId="0" borderId="0" xfId="0" applyNumberFormat="1"/>
    <xf numFmtId="0" fontId="5" fillId="0" borderId="0" xfId="2" applyFont="1" applyBorder="1"/>
    <xf numFmtId="0" fontId="3" fillId="0" borderId="26" xfId="2" applyFont="1" applyBorder="1"/>
    <xf numFmtId="44" fontId="3" fillId="0" borderId="1" xfId="3" applyNumberFormat="1" applyFont="1" applyBorder="1" applyProtection="1">
      <protection locked="0"/>
    </xf>
    <xf numFmtId="39" fontId="3" fillId="10" borderId="25" xfId="3" applyNumberFormat="1" applyFont="1" applyFill="1" applyBorder="1" applyProtection="1">
      <protection locked="0"/>
    </xf>
    <xf numFmtId="9" fontId="3" fillId="10" borderId="26" xfId="2" applyNumberFormat="1" applyFill="1" applyBorder="1"/>
    <xf numFmtId="0" fontId="3" fillId="0" borderId="32" xfId="2" applyBorder="1" applyProtection="1">
      <protection locked="0"/>
    </xf>
    <xf numFmtId="44" fontId="3" fillId="7" borderId="34" xfId="3" applyFont="1" applyFill="1" applyBorder="1" applyProtection="1"/>
    <xf numFmtId="44" fontId="3" fillId="3" borderId="24" xfId="3" applyFont="1" applyFill="1" applyBorder="1" applyProtection="1">
      <protection locked="0"/>
    </xf>
    <xf numFmtId="165" fontId="3" fillId="2" borderId="23" xfId="2" applyNumberFormat="1" applyFill="1" applyBorder="1" applyAlignment="1" applyProtection="1">
      <alignment horizontal="center"/>
      <protection locked="0"/>
    </xf>
    <xf numFmtId="44" fontId="3" fillId="4" borderId="25" xfId="3" applyFont="1" applyFill="1" applyBorder="1"/>
    <xf numFmtId="0" fontId="3" fillId="4" borderId="25" xfId="2" applyFont="1" applyFill="1" applyBorder="1"/>
    <xf numFmtId="0" fontId="3" fillId="4" borderId="25" xfId="2" applyFont="1" applyFill="1" applyBorder="1" applyAlignment="1">
      <alignment horizontal="left"/>
    </xf>
    <xf numFmtId="44" fontId="9" fillId="3" borderId="25" xfId="3" applyFont="1" applyFill="1" applyBorder="1" applyProtection="1">
      <protection locked="0"/>
    </xf>
    <xf numFmtId="0" fontId="3" fillId="11" borderId="23" xfId="2" applyFill="1" applyBorder="1" applyAlignment="1">
      <alignment horizontal="right"/>
    </xf>
    <xf numFmtId="165" fontId="3" fillId="11" borderId="23" xfId="2" applyNumberFormat="1" applyFill="1" applyBorder="1" applyAlignment="1" applyProtection="1">
      <alignment horizontal="center"/>
      <protection locked="0"/>
    </xf>
    <xf numFmtId="44" fontId="3" fillId="12" borderId="25" xfId="3" applyFont="1" applyFill="1" applyBorder="1" applyProtection="1">
      <protection locked="0"/>
    </xf>
    <xf numFmtId="0" fontId="0" fillId="13" borderId="0" xfId="0" applyFill="1"/>
    <xf numFmtId="44" fontId="0" fillId="13" borderId="0" xfId="1" applyFont="1" applyFill="1"/>
    <xf numFmtId="0" fontId="0" fillId="13" borderId="0" xfId="0" applyFill="1" applyAlignment="1">
      <alignment wrapText="1"/>
    </xf>
    <xf numFmtId="44" fontId="0" fillId="13" borderId="0" xfId="1" applyFont="1" applyFill="1" applyAlignment="1">
      <alignment wrapText="1"/>
    </xf>
    <xf numFmtId="1" fontId="0" fillId="13" borderId="0" xfId="0" applyNumberFormat="1" applyFill="1"/>
    <xf numFmtId="0" fontId="0" fillId="14" borderId="1" xfId="0" applyFill="1" applyBorder="1"/>
    <xf numFmtId="164" fontId="0" fillId="14" borderId="1" xfId="0" applyNumberFormat="1" applyFill="1" applyBorder="1"/>
    <xf numFmtId="0" fontId="0" fillId="14" borderId="0" xfId="0" applyFill="1"/>
    <xf numFmtId="0" fontId="0" fillId="13" borderId="15" xfId="0" applyFill="1" applyBorder="1"/>
    <xf numFmtId="164" fontId="0" fillId="13" borderId="19" xfId="0" applyNumberFormat="1" applyFill="1" applyBorder="1"/>
    <xf numFmtId="0" fontId="0" fillId="13" borderId="35" xfId="0" applyFill="1" applyBorder="1"/>
    <xf numFmtId="0" fontId="0" fillId="13" borderId="13" xfId="0" applyFill="1" applyBorder="1"/>
    <xf numFmtId="164" fontId="0" fillId="13" borderId="20" xfId="0" applyNumberFormat="1" applyFill="1" applyBorder="1"/>
    <xf numFmtId="0" fontId="0" fillId="15" borderId="13" xfId="0" applyFill="1" applyBorder="1"/>
    <xf numFmtId="164" fontId="0" fillId="15" borderId="20" xfId="0" applyNumberFormat="1" applyFill="1" applyBorder="1"/>
    <xf numFmtId="0" fontId="0" fillId="15" borderId="0" xfId="0" applyFill="1"/>
    <xf numFmtId="0" fontId="0" fillId="16" borderId="13" xfId="0" applyFill="1" applyBorder="1"/>
    <xf numFmtId="164" fontId="0" fillId="16" borderId="20" xfId="0" applyNumberFormat="1" applyFill="1" applyBorder="1"/>
    <xf numFmtId="6" fontId="0" fillId="16" borderId="13" xfId="0" applyNumberFormat="1" applyFill="1" applyBorder="1"/>
    <xf numFmtId="0" fontId="0" fillId="16" borderId="0" xfId="0" applyFill="1"/>
    <xf numFmtId="0" fontId="3" fillId="0" borderId="1" xfId="2" applyBorder="1" applyAlignment="1"/>
    <xf numFmtId="0" fontId="0" fillId="0" borderId="1" xfId="0" applyBorder="1" applyAlignment="1"/>
  </cellXfs>
  <cellStyles count="5">
    <cellStyle name="Currency" xfId="1" builtinId="4"/>
    <cellStyle name="Currency 2" xfId="3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2" max="2" width="10.5703125" style="30" customWidth="1"/>
    <col min="3" max="3" width="12.42578125" customWidth="1"/>
    <col min="4" max="4" width="11.85546875" customWidth="1"/>
    <col min="13" max="14" width="10.85546875" customWidth="1"/>
  </cols>
  <sheetData>
    <row r="1" spans="1:15" ht="14.45" x14ac:dyDescent="0.35">
      <c r="B1" s="30" t="s">
        <v>13</v>
      </c>
    </row>
    <row r="2" spans="1:15" ht="14.45" x14ac:dyDescent="0.35">
      <c r="B2" s="30" t="s">
        <v>35</v>
      </c>
    </row>
    <row r="3" spans="1:15" thickBot="1" x14ac:dyDescent="0.4"/>
    <row r="4" spans="1:15" s="140" customFormat="1" ht="15.6" thickTop="1" thickBot="1" x14ac:dyDescent="0.4">
      <c r="A4" s="138" t="s">
        <v>36</v>
      </c>
      <c r="B4" s="139" t="s">
        <v>0</v>
      </c>
      <c r="C4" s="138" t="s">
        <v>1</v>
      </c>
      <c r="D4" s="138" t="s">
        <v>198</v>
      </c>
      <c r="E4" s="138" t="s">
        <v>14</v>
      </c>
      <c r="F4" s="138" t="s">
        <v>15</v>
      </c>
      <c r="G4" s="138" t="s">
        <v>28</v>
      </c>
      <c r="H4" s="138" t="s">
        <v>29</v>
      </c>
      <c r="I4" s="138" t="s">
        <v>30</v>
      </c>
      <c r="J4" s="138" t="s">
        <v>31</v>
      </c>
      <c r="K4" s="138" t="s">
        <v>2</v>
      </c>
      <c r="L4" s="138" t="s">
        <v>32</v>
      </c>
      <c r="M4" s="138" t="s">
        <v>33</v>
      </c>
      <c r="N4" s="138" t="s">
        <v>25</v>
      </c>
      <c r="O4" s="138" t="s">
        <v>199</v>
      </c>
    </row>
    <row r="5" spans="1:15" s="133" customFormat="1" thickTop="1" x14ac:dyDescent="0.35">
      <c r="A5" s="141">
        <v>28</v>
      </c>
      <c r="B5" s="142">
        <v>42931</v>
      </c>
      <c r="C5" s="141" t="s">
        <v>120</v>
      </c>
      <c r="D5" s="141">
        <v>725</v>
      </c>
      <c r="E5" s="141">
        <v>60</v>
      </c>
      <c r="F5" s="141">
        <v>30</v>
      </c>
      <c r="G5" s="141">
        <v>100</v>
      </c>
      <c r="H5" s="141">
        <v>60</v>
      </c>
      <c r="I5" s="141">
        <v>210</v>
      </c>
      <c r="J5" s="141">
        <v>50</v>
      </c>
      <c r="K5" s="141">
        <v>40</v>
      </c>
      <c r="L5" s="141">
        <v>25</v>
      </c>
      <c r="M5" s="141">
        <v>100</v>
      </c>
      <c r="N5" s="141">
        <v>25</v>
      </c>
      <c r="O5" s="143">
        <f t="shared" ref="O5:O16" si="0">SUM(E5:N5)</f>
        <v>700</v>
      </c>
    </row>
    <row r="6" spans="1:15" s="133" customFormat="1" ht="14.45" x14ac:dyDescent="0.35">
      <c r="A6" s="146">
        <v>28</v>
      </c>
      <c r="B6" s="147">
        <v>42931</v>
      </c>
      <c r="C6" s="146" t="s">
        <v>34</v>
      </c>
      <c r="D6" s="146">
        <v>839</v>
      </c>
      <c r="E6" s="146">
        <v>125</v>
      </c>
      <c r="F6" s="146">
        <v>70</v>
      </c>
      <c r="G6" s="146">
        <v>200</v>
      </c>
      <c r="H6" s="146">
        <v>50</v>
      </c>
      <c r="I6" s="146">
        <v>120</v>
      </c>
      <c r="J6" s="146">
        <v>40</v>
      </c>
      <c r="K6" s="146">
        <v>50</v>
      </c>
      <c r="L6" s="146">
        <v>75</v>
      </c>
      <c r="M6" s="146">
        <v>45</v>
      </c>
      <c r="N6" s="146">
        <v>36</v>
      </c>
      <c r="O6" s="146">
        <f t="shared" si="0"/>
        <v>811</v>
      </c>
    </row>
    <row r="7" spans="1:15" s="133" customFormat="1" thickBot="1" x14ac:dyDescent="0.4">
      <c r="A7" s="149">
        <v>28</v>
      </c>
      <c r="B7" s="150">
        <v>42928</v>
      </c>
      <c r="C7" s="149" t="s">
        <v>37</v>
      </c>
      <c r="D7" s="151">
        <v>788</v>
      </c>
      <c r="E7" s="149">
        <v>120</v>
      </c>
      <c r="F7" s="149">
        <v>75</v>
      </c>
      <c r="G7" s="149">
        <v>150</v>
      </c>
      <c r="H7" s="149">
        <v>63</v>
      </c>
      <c r="I7" s="149">
        <v>113.5</v>
      </c>
      <c r="J7" s="149">
        <v>50</v>
      </c>
      <c r="K7" s="149">
        <v>60</v>
      </c>
      <c r="L7" s="149">
        <v>71.5</v>
      </c>
      <c r="M7" s="149">
        <v>60</v>
      </c>
      <c r="N7" s="149">
        <v>48</v>
      </c>
      <c r="O7" s="149">
        <f t="shared" si="0"/>
        <v>811</v>
      </c>
    </row>
    <row r="8" spans="1:15" s="133" customFormat="1" thickTop="1" x14ac:dyDescent="0.35">
      <c r="A8" s="141">
        <v>29</v>
      </c>
      <c r="B8" s="142">
        <v>42935</v>
      </c>
      <c r="C8" s="141" t="s">
        <v>120</v>
      </c>
      <c r="D8" s="141">
        <v>725</v>
      </c>
      <c r="E8" s="141">
        <v>60</v>
      </c>
      <c r="F8" s="141">
        <v>30</v>
      </c>
      <c r="G8" s="141">
        <v>100</v>
      </c>
      <c r="H8" s="141">
        <v>60</v>
      </c>
      <c r="I8" s="141">
        <v>210</v>
      </c>
      <c r="J8" s="141">
        <v>50</v>
      </c>
      <c r="K8" s="141">
        <v>40</v>
      </c>
      <c r="L8" s="141">
        <v>25</v>
      </c>
      <c r="M8" s="141">
        <v>100</v>
      </c>
      <c r="N8" s="141">
        <v>25</v>
      </c>
      <c r="O8" s="143">
        <f t="shared" si="0"/>
        <v>700</v>
      </c>
    </row>
    <row r="9" spans="1:15" s="148" customFormat="1" ht="14.45" x14ac:dyDescent="0.35">
      <c r="A9" s="146">
        <v>29</v>
      </c>
      <c r="B9" s="147">
        <v>42938</v>
      </c>
      <c r="C9" s="146" t="s">
        <v>34</v>
      </c>
      <c r="D9" s="146">
        <v>839</v>
      </c>
      <c r="E9" s="146">
        <v>125</v>
      </c>
      <c r="F9" s="146">
        <v>70</v>
      </c>
      <c r="G9" s="146">
        <v>200</v>
      </c>
      <c r="H9" s="146">
        <v>50</v>
      </c>
      <c r="I9" s="146">
        <v>120</v>
      </c>
      <c r="J9" s="146">
        <v>40</v>
      </c>
      <c r="K9" s="146">
        <v>50</v>
      </c>
      <c r="L9" s="146">
        <v>75</v>
      </c>
      <c r="M9" s="146">
        <v>45</v>
      </c>
      <c r="N9" s="146">
        <v>36</v>
      </c>
      <c r="O9" s="146">
        <f t="shared" si="0"/>
        <v>811</v>
      </c>
    </row>
    <row r="10" spans="1:15" s="148" customFormat="1" thickBot="1" x14ac:dyDescent="0.4">
      <c r="A10" s="149">
        <v>29</v>
      </c>
      <c r="B10" s="150">
        <v>42935</v>
      </c>
      <c r="C10" s="149" t="s">
        <v>37</v>
      </c>
      <c r="D10" s="151">
        <v>788</v>
      </c>
      <c r="E10" s="149">
        <v>120</v>
      </c>
      <c r="F10" s="149">
        <v>75</v>
      </c>
      <c r="G10" s="149">
        <v>150</v>
      </c>
      <c r="H10" s="149">
        <v>63</v>
      </c>
      <c r="I10" s="149">
        <v>113.5</v>
      </c>
      <c r="J10" s="149">
        <v>50</v>
      </c>
      <c r="K10" s="149">
        <v>60</v>
      </c>
      <c r="L10" s="149">
        <v>71.5</v>
      </c>
      <c r="M10" s="149">
        <v>60</v>
      </c>
      <c r="N10" s="149">
        <v>48</v>
      </c>
      <c r="O10" s="149">
        <f t="shared" si="0"/>
        <v>811</v>
      </c>
    </row>
    <row r="11" spans="1:15" s="148" customFormat="1" thickTop="1" x14ac:dyDescent="0.35">
      <c r="A11" s="144">
        <v>30</v>
      </c>
      <c r="B11" s="145">
        <v>42938</v>
      </c>
      <c r="C11" s="141" t="s">
        <v>120</v>
      </c>
      <c r="D11" s="141">
        <v>725</v>
      </c>
      <c r="E11" s="141">
        <v>60</v>
      </c>
      <c r="F11" s="141">
        <v>30</v>
      </c>
      <c r="G11" s="141">
        <v>100</v>
      </c>
      <c r="H11" s="141">
        <v>60</v>
      </c>
      <c r="I11" s="141">
        <v>210</v>
      </c>
      <c r="J11" s="141">
        <v>50</v>
      </c>
      <c r="K11" s="141">
        <v>40</v>
      </c>
      <c r="L11" s="141">
        <v>25</v>
      </c>
      <c r="M11" s="141">
        <v>100</v>
      </c>
      <c r="N11" s="141">
        <v>25</v>
      </c>
      <c r="O11" s="143">
        <f t="shared" si="0"/>
        <v>700</v>
      </c>
    </row>
    <row r="12" spans="1:15" s="148" customFormat="1" ht="14.45" x14ac:dyDescent="0.35">
      <c r="A12" s="146">
        <v>30</v>
      </c>
      <c r="B12" s="147">
        <v>42938</v>
      </c>
      <c r="C12" s="146" t="s">
        <v>34</v>
      </c>
      <c r="D12" s="146">
        <v>839</v>
      </c>
      <c r="E12" s="146">
        <v>125</v>
      </c>
      <c r="F12" s="146">
        <v>70</v>
      </c>
      <c r="G12" s="146">
        <v>200</v>
      </c>
      <c r="H12" s="146">
        <v>50</v>
      </c>
      <c r="I12" s="146">
        <v>120</v>
      </c>
      <c r="J12" s="146">
        <v>40</v>
      </c>
      <c r="K12" s="146">
        <v>50</v>
      </c>
      <c r="L12" s="146">
        <v>75</v>
      </c>
      <c r="M12" s="146">
        <v>45</v>
      </c>
      <c r="N12" s="146">
        <v>36</v>
      </c>
      <c r="O12" s="146">
        <f t="shared" si="0"/>
        <v>811</v>
      </c>
    </row>
    <row r="13" spans="1:15" s="152" customFormat="1" thickBot="1" x14ac:dyDescent="0.4">
      <c r="A13" s="149">
        <v>30</v>
      </c>
      <c r="B13" s="150">
        <v>42935</v>
      </c>
      <c r="C13" s="149" t="s">
        <v>37</v>
      </c>
      <c r="D13" s="151">
        <v>788</v>
      </c>
      <c r="E13" s="149">
        <v>120</v>
      </c>
      <c r="F13" s="149">
        <v>75</v>
      </c>
      <c r="G13" s="149">
        <v>150</v>
      </c>
      <c r="H13" s="149">
        <v>63</v>
      </c>
      <c r="I13" s="149">
        <v>113.5</v>
      </c>
      <c r="J13" s="149">
        <v>50</v>
      </c>
      <c r="K13" s="149">
        <v>60</v>
      </c>
      <c r="L13" s="149">
        <v>71.5</v>
      </c>
      <c r="M13" s="149">
        <v>60</v>
      </c>
      <c r="N13" s="149">
        <v>48</v>
      </c>
      <c r="O13" s="149">
        <f t="shared" si="0"/>
        <v>811</v>
      </c>
    </row>
    <row r="14" spans="1:15" s="152" customFormat="1" thickTop="1" x14ac:dyDescent="0.35">
      <c r="A14" s="144">
        <v>31</v>
      </c>
      <c r="B14" s="145">
        <v>42945</v>
      </c>
      <c r="C14" s="141" t="s">
        <v>120</v>
      </c>
      <c r="D14" s="141">
        <v>725</v>
      </c>
      <c r="E14" s="141">
        <v>60</v>
      </c>
      <c r="F14" s="141">
        <v>30</v>
      </c>
      <c r="G14" s="141">
        <v>100</v>
      </c>
      <c r="H14" s="141">
        <v>60</v>
      </c>
      <c r="I14" s="141">
        <v>210</v>
      </c>
      <c r="J14" s="141">
        <v>50</v>
      </c>
      <c r="K14" s="141">
        <v>40</v>
      </c>
      <c r="L14" s="141">
        <v>25</v>
      </c>
      <c r="M14" s="141">
        <v>100</v>
      </c>
      <c r="N14" s="141">
        <v>25</v>
      </c>
      <c r="O14" s="143">
        <f t="shared" si="0"/>
        <v>700</v>
      </c>
    </row>
    <row r="15" spans="1:15" s="152" customFormat="1" ht="14.45" x14ac:dyDescent="0.35">
      <c r="A15" s="146">
        <v>31</v>
      </c>
      <c r="B15" s="147">
        <v>42945</v>
      </c>
      <c r="C15" s="146" t="s">
        <v>34</v>
      </c>
      <c r="D15" s="146">
        <v>839</v>
      </c>
      <c r="E15" s="146">
        <v>125</v>
      </c>
      <c r="F15" s="146">
        <v>70</v>
      </c>
      <c r="G15" s="146">
        <v>200</v>
      </c>
      <c r="H15" s="146">
        <v>50</v>
      </c>
      <c r="I15" s="146">
        <v>120</v>
      </c>
      <c r="J15" s="146">
        <v>40</v>
      </c>
      <c r="K15" s="146">
        <v>50</v>
      </c>
      <c r="L15" s="146">
        <v>75</v>
      </c>
      <c r="M15" s="146">
        <v>45</v>
      </c>
      <c r="N15" s="146">
        <v>36</v>
      </c>
      <c r="O15" s="146">
        <f t="shared" si="0"/>
        <v>811</v>
      </c>
    </row>
    <row r="16" spans="1:15" s="152" customFormat="1" ht="14.45" x14ac:dyDescent="0.35">
      <c r="A16" s="149">
        <v>31</v>
      </c>
      <c r="B16" s="150">
        <v>43307</v>
      </c>
      <c r="C16" s="149" t="s">
        <v>37</v>
      </c>
      <c r="D16" s="151">
        <v>788</v>
      </c>
      <c r="E16" s="149">
        <v>120</v>
      </c>
      <c r="F16" s="149">
        <v>75</v>
      </c>
      <c r="G16" s="149">
        <v>150</v>
      </c>
      <c r="H16" s="149">
        <v>63</v>
      </c>
      <c r="I16" s="149">
        <v>113.5</v>
      </c>
      <c r="J16" s="149">
        <v>50</v>
      </c>
      <c r="K16" s="149">
        <v>60</v>
      </c>
      <c r="L16" s="149">
        <v>71.5</v>
      </c>
      <c r="M16" s="149">
        <v>60</v>
      </c>
      <c r="N16" s="149">
        <v>48</v>
      </c>
      <c r="O16" s="149">
        <f t="shared" si="0"/>
        <v>811</v>
      </c>
    </row>
    <row r="17" spans="1:15" ht="14.45" x14ac:dyDescent="0.35">
      <c r="A17" s="18"/>
      <c r="B17" s="3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4.45" x14ac:dyDescent="0.35">
      <c r="A18" s="18"/>
      <c r="B18" s="3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4.45" x14ac:dyDescent="0.35">
      <c r="A19" s="18"/>
      <c r="B19" s="3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4.45" x14ac:dyDescent="0.35">
      <c r="A20" s="18"/>
      <c r="B20" s="3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4.45" x14ac:dyDescent="0.35">
      <c r="A21" s="18"/>
      <c r="B21" s="3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4.45" x14ac:dyDescent="0.35">
      <c r="A22" s="18"/>
      <c r="B22" s="3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</sheetData>
  <autoFilter ref="A4:O16">
    <sortState ref="A5:O16">
      <sortCondition ref="A4:A16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20.140625" customWidth="1"/>
    <col min="2" max="2" width="10.85546875" customWidth="1"/>
    <col min="3" max="3" width="10.5703125" customWidth="1"/>
    <col min="4" max="4" width="12.5703125" customWidth="1"/>
    <col min="5" max="6" width="12.140625" customWidth="1"/>
    <col min="7" max="7" width="11.5703125" customWidth="1"/>
    <col min="8" max="8" width="13.140625" customWidth="1"/>
  </cols>
  <sheetData>
    <row r="1" spans="1:8" ht="20.45" thickBot="1" x14ac:dyDescent="0.45">
      <c r="A1" s="58" t="s">
        <v>183</v>
      </c>
      <c r="B1" s="64"/>
      <c r="C1" s="58"/>
      <c r="D1" s="58"/>
      <c r="E1" s="58"/>
      <c r="F1" s="58"/>
      <c r="G1" s="58"/>
      <c r="H1" s="58"/>
    </row>
    <row r="2" spans="1:8" ht="20.45" thickBot="1" x14ac:dyDescent="0.45">
      <c r="A2" s="118" t="s">
        <v>186</v>
      </c>
      <c r="B2" s="117"/>
      <c r="C2" s="63"/>
      <c r="D2" s="58"/>
      <c r="E2" s="58"/>
      <c r="F2" s="58"/>
      <c r="G2" s="58"/>
      <c r="H2" s="58"/>
    </row>
    <row r="3" spans="1:8" ht="40.700000000000003" customHeight="1" thickTop="1" thickBot="1" x14ac:dyDescent="0.45">
      <c r="A3" s="61"/>
      <c r="B3" s="65" t="s">
        <v>7</v>
      </c>
      <c r="C3" s="63"/>
      <c r="D3" s="58"/>
      <c r="E3" s="58"/>
      <c r="F3" s="58"/>
      <c r="G3" s="73" t="s">
        <v>177</v>
      </c>
      <c r="H3" s="69" t="s">
        <v>171</v>
      </c>
    </row>
    <row r="4" spans="1:8" thickBot="1" x14ac:dyDescent="0.4">
      <c r="A4" s="62"/>
      <c r="B4" s="83" t="s">
        <v>7</v>
      </c>
      <c r="C4" s="87" t="s">
        <v>154</v>
      </c>
      <c r="D4" s="88" t="s">
        <v>152</v>
      </c>
      <c r="E4" s="88" t="s">
        <v>153</v>
      </c>
      <c r="F4" s="84" t="s">
        <v>7</v>
      </c>
      <c r="G4" s="96">
        <f>D5</f>
        <v>100</v>
      </c>
      <c r="H4" s="96">
        <v>2</v>
      </c>
    </row>
    <row r="5" spans="1:8" thickBot="1" x14ac:dyDescent="0.4">
      <c r="A5" s="37"/>
      <c r="B5" s="85"/>
      <c r="C5" s="90">
        <v>3</v>
      </c>
      <c r="D5" s="90">
        <v>100</v>
      </c>
      <c r="E5" s="90" t="s">
        <v>7</v>
      </c>
      <c r="F5" s="130" t="s">
        <v>180</v>
      </c>
      <c r="G5" s="131">
        <f>(C5*D5)/43560</f>
        <v>6.8870523415977963E-3</v>
      </c>
      <c r="H5" s="131">
        <f>G5*H4</f>
        <v>1.3774104683195593E-2</v>
      </c>
    </row>
    <row r="6" spans="1:8" ht="15.6" thickTop="1" thickBot="1" x14ac:dyDescent="0.4">
      <c r="A6" s="74" t="s">
        <v>121</v>
      </c>
      <c r="B6" s="75"/>
      <c r="C6" s="75"/>
      <c r="D6" s="75"/>
      <c r="E6" s="75"/>
      <c r="F6" s="75"/>
      <c r="G6" s="97"/>
      <c r="H6" s="98"/>
    </row>
    <row r="7" spans="1:8" ht="15.6" thickTop="1" thickBot="1" x14ac:dyDescent="0.4">
      <c r="A7" s="52" t="s">
        <v>122</v>
      </c>
      <c r="B7" s="52" t="s">
        <v>123</v>
      </c>
      <c r="C7" s="52" t="s">
        <v>124</v>
      </c>
      <c r="D7" s="52" t="s">
        <v>125</v>
      </c>
      <c r="E7" s="52"/>
      <c r="F7" s="52" t="s">
        <v>126</v>
      </c>
      <c r="G7" s="99" t="s">
        <v>127</v>
      </c>
      <c r="H7" s="99"/>
    </row>
    <row r="8" spans="1:8" thickBot="1" x14ac:dyDescent="0.4">
      <c r="A8" s="53" t="s">
        <v>184</v>
      </c>
      <c r="B8" s="53" t="s">
        <v>185</v>
      </c>
      <c r="C8" s="91">
        <v>50</v>
      </c>
      <c r="D8" s="120">
        <v>2</v>
      </c>
      <c r="E8" s="56" t="s">
        <v>7</v>
      </c>
      <c r="F8" s="92">
        <v>1</v>
      </c>
      <c r="G8" s="100">
        <f>C8*D8*F8</f>
        <v>100</v>
      </c>
      <c r="H8" s="100">
        <f>G8*$H$4</f>
        <v>200</v>
      </c>
    </row>
    <row r="9" spans="1:8" thickBot="1" x14ac:dyDescent="0.4">
      <c r="A9" s="53"/>
      <c r="B9" s="53"/>
      <c r="C9" s="54"/>
      <c r="D9" s="55"/>
      <c r="E9" s="56"/>
      <c r="F9" s="57"/>
      <c r="G9" s="105"/>
      <c r="H9" s="105"/>
    </row>
    <row r="10" spans="1:8" thickBot="1" x14ac:dyDescent="0.4">
      <c r="A10" s="60" t="s">
        <v>178</v>
      </c>
      <c r="B10" s="60"/>
      <c r="C10" s="78"/>
      <c r="D10" s="79"/>
      <c r="E10" s="60"/>
      <c r="F10" s="80"/>
      <c r="G10" s="101">
        <f>SUM(G8:G9)</f>
        <v>100</v>
      </c>
      <c r="H10" s="101">
        <f>SUM(H8:H9)</f>
        <v>200</v>
      </c>
    </row>
    <row r="11" spans="1:8" thickBot="1" x14ac:dyDescent="0.4">
      <c r="A11" s="53"/>
      <c r="B11" s="53"/>
      <c r="C11" s="42"/>
      <c r="D11" s="56"/>
      <c r="E11" s="56"/>
      <c r="F11" s="56"/>
      <c r="G11" s="105"/>
      <c r="H11" s="105"/>
    </row>
    <row r="12" spans="1:8" thickBot="1" x14ac:dyDescent="0.4">
      <c r="A12" s="76" t="s">
        <v>128</v>
      </c>
      <c r="B12" s="76"/>
      <c r="C12" s="77"/>
      <c r="D12" s="76"/>
      <c r="E12" s="76"/>
      <c r="F12" s="76"/>
      <c r="G12" s="102"/>
      <c r="H12" s="102"/>
    </row>
    <row r="13" spans="1:8" thickBot="1" x14ac:dyDescent="0.4">
      <c r="A13" s="53" t="s">
        <v>122</v>
      </c>
      <c r="B13" s="53" t="s">
        <v>129</v>
      </c>
      <c r="C13" s="42" t="s">
        <v>130</v>
      </c>
      <c r="D13" s="56" t="s">
        <v>125</v>
      </c>
      <c r="E13" s="56"/>
      <c r="F13" s="56"/>
      <c r="G13" s="103"/>
      <c r="H13" s="103"/>
    </row>
    <row r="14" spans="1:8" thickBot="1" x14ac:dyDescent="0.4">
      <c r="A14" s="45" t="s">
        <v>162</v>
      </c>
      <c r="B14" s="45"/>
      <c r="C14" s="46"/>
      <c r="D14" s="45"/>
      <c r="E14" s="45"/>
      <c r="F14" s="45"/>
      <c r="G14" s="104"/>
      <c r="H14" s="104"/>
    </row>
    <row r="15" spans="1:8" thickBot="1" x14ac:dyDescent="0.4">
      <c r="A15" s="53" t="s">
        <v>131</v>
      </c>
      <c r="B15" s="89" t="s">
        <v>132</v>
      </c>
      <c r="C15" s="91">
        <v>25</v>
      </c>
      <c r="D15" s="56">
        <v>1</v>
      </c>
      <c r="E15" s="59" t="s">
        <v>133</v>
      </c>
      <c r="F15" s="56"/>
      <c r="G15" s="100">
        <f>C15*G5</f>
        <v>0.17217630853994492</v>
      </c>
      <c r="H15" s="100">
        <f t="shared" ref="H15:H19" si="0">G15*$H$4</f>
        <v>0.34435261707988984</v>
      </c>
    </row>
    <row r="16" spans="1:8" thickBot="1" x14ac:dyDescent="0.4">
      <c r="A16" s="53" t="s">
        <v>187</v>
      </c>
      <c r="B16" s="53" t="s">
        <v>132</v>
      </c>
      <c r="C16" s="91">
        <v>25</v>
      </c>
      <c r="D16" s="56">
        <v>1</v>
      </c>
      <c r="E16" s="56" t="s">
        <v>133</v>
      </c>
      <c r="F16" s="56"/>
      <c r="G16" s="100">
        <f>C16*$G$5</f>
        <v>0.17217630853994492</v>
      </c>
      <c r="H16" s="100">
        <f t="shared" si="0"/>
        <v>0.34435261707988984</v>
      </c>
    </row>
    <row r="17" spans="1:8" thickBot="1" x14ac:dyDescent="0.4">
      <c r="A17" s="53" t="s">
        <v>136</v>
      </c>
      <c r="B17" s="53" t="s">
        <v>132</v>
      </c>
      <c r="C17" s="91">
        <v>50</v>
      </c>
      <c r="D17" s="56">
        <v>1</v>
      </c>
      <c r="E17" s="56" t="s">
        <v>133</v>
      </c>
      <c r="F17" s="56"/>
      <c r="G17" s="100">
        <f t="shared" ref="G17:G19" si="1">C17*$G$5</f>
        <v>0.34435261707988984</v>
      </c>
      <c r="H17" s="100">
        <f t="shared" si="0"/>
        <v>0.68870523415977969</v>
      </c>
    </row>
    <row r="18" spans="1:8" thickBot="1" x14ac:dyDescent="0.4">
      <c r="A18" s="53" t="s">
        <v>137</v>
      </c>
      <c r="B18" s="53" t="s">
        <v>132</v>
      </c>
      <c r="C18" s="91">
        <v>50</v>
      </c>
      <c r="D18" s="56">
        <v>1</v>
      </c>
      <c r="E18" s="56" t="s">
        <v>133</v>
      </c>
      <c r="F18" s="56"/>
      <c r="G18" s="100">
        <f t="shared" si="1"/>
        <v>0.34435261707988984</v>
      </c>
      <c r="H18" s="100">
        <f t="shared" si="0"/>
        <v>0.68870523415977969</v>
      </c>
    </row>
    <row r="19" spans="1:8" thickBot="1" x14ac:dyDescent="0.4">
      <c r="A19" s="53" t="s">
        <v>189</v>
      </c>
      <c r="B19" s="53" t="s">
        <v>132</v>
      </c>
      <c r="C19" s="91">
        <v>25</v>
      </c>
      <c r="D19" s="56">
        <v>2</v>
      </c>
      <c r="E19" s="56" t="s">
        <v>133</v>
      </c>
      <c r="F19" s="56"/>
      <c r="G19" s="100">
        <f t="shared" si="1"/>
        <v>0.17217630853994492</v>
      </c>
      <c r="H19" s="100">
        <f t="shared" si="0"/>
        <v>0.34435261707988984</v>
      </c>
    </row>
    <row r="20" spans="1:8" thickBot="1" x14ac:dyDescent="0.4">
      <c r="A20" s="53" t="s">
        <v>163</v>
      </c>
      <c r="B20" s="53"/>
      <c r="C20" s="54"/>
      <c r="D20" s="56"/>
      <c r="E20" s="56"/>
      <c r="F20" s="56"/>
      <c r="G20" s="105"/>
      <c r="H20" s="105"/>
    </row>
    <row r="21" spans="1:8" thickBot="1" x14ac:dyDescent="0.4">
      <c r="A21" s="53"/>
      <c r="B21" s="53"/>
      <c r="C21" s="42"/>
      <c r="D21" s="56"/>
      <c r="E21" s="56"/>
      <c r="F21" s="56"/>
      <c r="G21" s="105"/>
      <c r="H21" s="105"/>
    </row>
    <row r="22" spans="1:8" thickBot="1" x14ac:dyDescent="0.4">
      <c r="A22" s="45" t="s">
        <v>138</v>
      </c>
      <c r="B22" s="45"/>
      <c r="C22" s="46"/>
      <c r="D22" s="45"/>
      <c r="E22" s="45"/>
      <c r="F22" s="45"/>
      <c r="G22" s="104"/>
      <c r="H22" s="104"/>
    </row>
    <row r="23" spans="1:8" thickBot="1" x14ac:dyDescent="0.4">
      <c r="A23" s="53" t="s">
        <v>188</v>
      </c>
      <c r="B23" s="53" t="s">
        <v>132</v>
      </c>
      <c r="C23" s="91">
        <v>105</v>
      </c>
      <c r="D23" s="56" t="s">
        <v>132</v>
      </c>
      <c r="E23" s="56" t="s">
        <v>7</v>
      </c>
      <c r="F23" s="56"/>
      <c r="G23" s="100">
        <f>C23*G5</f>
        <v>0.72314049586776863</v>
      </c>
      <c r="H23" s="100">
        <f>G23*$H$4</f>
        <v>1.4462809917355373</v>
      </c>
    </row>
    <row r="24" spans="1:8" thickBot="1" x14ac:dyDescent="0.4">
      <c r="A24" s="53" t="s">
        <v>159</v>
      </c>
      <c r="B24" s="53" t="s">
        <v>132</v>
      </c>
      <c r="C24" s="91">
        <v>20</v>
      </c>
      <c r="D24" s="93">
        <v>1</v>
      </c>
      <c r="E24" s="56"/>
      <c r="F24" s="56"/>
      <c r="G24" s="100">
        <f>C24*G5</f>
        <v>0.13774104683195593</v>
      </c>
      <c r="H24" s="100">
        <f t="shared" ref="H24" si="2">G24*$H$4</f>
        <v>0.27548209366391185</v>
      </c>
    </row>
    <row r="25" spans="1:8" thickBot="1" x14ac:dyDescent="0.4">
      <c r="A25" s="53"/>
      <c r="B25" s="53"/>
      <c r="C25" s="42"/>
      <c r="D25" s="56"/>
      <c r="E25" s="56"/>
      <c r="F25" s="56"/>
      <c r="G25" s="105"/>
      <c r="H25" s="105"/>
    </row>
    <row r="26" spans="1:8" thickBot="1" x14ac:dyDescent="0.4">
      <c r="A26" s="45" t="s">
        <v>141</v>
      </c>
      <c r="B26" s="45"/>
      <c r="C26" s="46"/>
      <c r="D26" s="45"/>
      <c r="E26" s="45"/>
      <c r="F26" s="45"/>
      <c r="G26" s="104"/>
      <c r="H26" s="104"/>
    </row>
    <row r="27" spans="1:8" thickBot="1" x14ac:dyDescent="0.4">
      <c r="A27" s="53" t="s">
        <v>190</v>
      </c>
      <c r="B27" s="53" t="s">
        <v>191</v>
      </c>
      <c r="C27" s="91">
        <v>5</v>
      </c>
      <c r="D27" s="94">
        <v>80</v>
      </c>
      <c r="E27" s="59" t="s">
        <v>192</v>
      </c>
      <c r="F27" s="56"/>
      <c r="G27" s="100">
        <f>C27*D27*G5</f>
        <v>2.7548209366391188</v>
      </c>
      <c r="H27" s="100">
        <f t="shared" ref="H27" si="3">G27*$H$4</f>
        <v>5.5096418732782375</v>
      </c>
    </row>
    <row r="28" spans="1:8" thickBot="1" x14ac:dyDescent="0.4">
      <c r="A28" s="53" t="s">
        <v>179</v>
      </c>
      <c r="B28" s="53" t="s">
        <v>195</v>
      </c>
      <c r="C28" s="54">
        <v>1</v>
      </c>
      <c r="D28" s="56"/>
      <c r="E28" s="59"/>
      <c r="F28" s="56"/>
      <c r="G28" s="100">
        <f>C28*D8</f>
        <v>2</v>
      </c>
      <c r="H28" s="100">
        <f>G28*H4</f>
        <v>4</v>
      </c>
    </row>
    <row r="29" spans="1:8" thickBot="1" x14ac:dyDescent="0.4">
      <c r="A29" s="66" t="s">
        <v>161</v>
      </c>
      <c r="B29" s="66"/>
      <c r="C29" s="67"/>
      <c r="D29" s="66"/>
      <c r="E29" s="68" t="s">
        <v>7</v>
      </c>
      <c r="F29" s="66"/>
      <c r="G29" s="106">
        <v>0</v>
      </c>
      <c r="H29" s="106"/>
    </row>
    <row r="30" spans="1:8" thickBot="1" x14ac:dyDescent="0.4">
      <c r="A30" s="53" t="s">
        <v>164</v>
      </c>
      <c r="B30" s="53" t="s">
        <v>132</v>
      </c>
      <c r="C30" s="91">
        <v>15</v>
      </c>
      <c r="D30" s="56"/>
      <c r="E30" s="59" t="s">
        <v>7</v>
      </c>
      <c r="F30" s="56"/>
      <c r="G30" s="100">
        <f>C30*$G$5</f>
        <v>0.10330578512396695</v>
      </c>
      <c r="H30" s="100">
        <f t="shared" ref="H30:H35" si="4">G30*$H$4</f>
        <v>0.20661157024793389</v>
      </c>
    </row>
    <row r="31" spans="1:8" thickBot="1" x14ac:dyDescent="0.4">
      <c r="A31" s="53" t="s">
        <v>193</v>
      </c>
      <c r="B31" s="53" t="s">
        <v>132</v>
      </c>
      <c r="C31" s="91">
        <v>7.5</v>
      </c>
      <c r="D31" s="56"/>
      <c r="E31" s="59"/>
      <c r="F31" s="56"/>
      <c r="G31" s="100">
        <f t="shared" ref="G31:G33" si="5">C31*$G$5</f>
        <v>5.1652892561983473E-2</v>
      </c>
      <c r="H31" s="100">
        <f t="shared" si="4"/>
        <v>0.10330578512396695</v>
      </c>
    </row>
    <row r="32" spans="1:8" thickBot="1" x14ac:dyDescent="0.4">
      <c r="A32" s="53" t="s">
        <v>167</v>
      </c>
      <c r="B32" s="53" t="s">
        <v>132</v>
      </c>
      <c r="C32" s="91">
        <v>15</v>
      </c>
      <c r="D32" s="56"/>
      <c r="E32" s="59"/>
      <c r="F32" s="56"/>
      <c r="G32" s="100">
        <f t="shared" si="5"/>
        <v>0.10330578512396695</v>
      </c>
      <c r="H32" s="100">
        <f t="shared" si="4"/>
        <v>0.20661157024793389</v>
      </c>
    </row>
    <row r="33" spans="1:8" thickBot="1" x14ac:dyDescent="0.4">
      <c r="A33" s="53" t="s">
        <v>194</v>
      </c>
      <c r="B33" s="53" t="s">
        <v>132</v>
      </c>
      <c r="C33" s="91">
        <v>15</v>
      </c>
      <c r="D33" s="56"/>
      <c r="E33" s="59"/>
      <c r="F33" s="56"/>
      <c r="G33" s="100">
        <f t="shared" si="5"/>
        <v>0.10330578512396695</v>
      </c>
      <c r="H33" s="100">
        <f t="shared" si="4"/>
        <v>0.20661157024793389</v>
      </c>
    </row>
    <row r="34" spans="1:8" thickBot="1" x14ac:dyDescent="0.4">
      <c r="A34" s="53" t="s">
        <v>197</v>
      </c>
      <c r="B34" s="53" t="s">
        <v>169</v>
      </c>
      <c r="C34" s="91">
        <v>20</v>
      </c>
      <c r="D34" s="56"/>
      <c r="E34" s="59"/>
      <c r="F34" s="56"/>
      <c r="G34" s="100">
        <f>C34</f>
        <v>20</v>
      </c>
      <c r="H34" s="100">
        <f t="shared" si="4"/>
        <v>40</v>
      </c>
    </row>
    <row r="35" spans="1:8" ht="15.75" thickBot="1" x14ac:dyDescent="0.3">
      <c r="A35" s="53" t="s">
        <v>181</v>
      </c>
      <c r="B35" s="53"/>
      <c r="C35" s="54"/>
      <c r="D35" s="56"/>
      <c r="E35" s="59"/>
      <c r="F35" s="115"/>
      <c r="G35" s="132">
        <f>SUM(G30:G34)</f>
        <v>20.361570247933884</v>
      </c>
      <c r="H35" s="132">
        <f t="shared" si="4"/>
        <v>40.723140495867767</v>
      </c>
    </row>
    <row r="36" spans="1:8" ht="15.75" thickBot="1" x14ac:dyDescent="0.3">
      <c r="A36" s="53"/>
      <c r="B36" s="53"/>
      <c r="C36" s="54"/>
      <c r="D36" s="56"/>
      <c r="E36" s="59"/>
      <c r="F36" s="115"/>
      <c r="G36" s="105"/>
      <c r="H36" s="105"/>
    </row>
    <row r="37" spans="1:8" ht="15.75" thickBot="1" x14ac:dyDescent="0.3">
      <c r="A37" s="47" t="s">
        <v>149</v>
      </c>
      <c r="B37" s="45"/>
      <c r="C37" s="46"/>
      <c r="D37" s="45"/>
      <c r="E37" s="45"/>
      <c r="F37" s="45"/>
      <c r="G37" s="104"/>
      <c r="H37" s="104"/>
    </row>
    <row r="38" spans="1:8" ht="15.75" thickBot="1" x14ac:dyDescent="0.3">
      <c r="A38" s="53" t="s">
        <v>150</v>
      </c>
      <c r="B38" s="53" t="s">
        <v>132</v>
      </c>
      <c r="C38" s="91">
        <v>50</v>
      </c>
      <c r="D38" s="56">
        <v>1</v>
      </c>
      <c r="E38" s="59" t="s">
        <v>132</v>
      </c>
      <c r="F38" s="56"/>
      <c r="G38" s="100">
        <f>C38*G5</f>
        <v>0.34435261707988984</v>
      </c>
      <c r="H38" s="100">
        <f>G38*$H$4</f>
        <v>0.68870523415977969</v>
      </c>
    </row>
    <row r="39" spans="1:8" ht="15.75" thickBot="1" x14ac:dyDescent="0.3">
      <c r="A39" s="53"/>
      <c r="B39" s="53"/>
      <c r="C39" s="56"/>
      <c r="D39" s="56"/>
      <c r="E39" s="59" t="s">
        <v>7</v>
      </c>
      <c r="F39" s="56"/>
      <c r="G39" s="105"/>
      <c r="H39" s="105"/>
    </row>
    <row r="40" spans="1:8" ht="15.75" thickBot="1" x14ac:dyDescent="0.3">
      <c r="A40" s="48" t="s">
        <v>151</v>
      </c>
      <c r="B40" s="49"/>
      <c r="C40" s="49"/>
      <c r="D40" s="49"/>
      <c r="E40" s="49"/>
      <c r="F40" s="49"/>
      <c r="G40" s="107">
        <f>SUM(G15:G34)+G38+G39</f>
        <v>27.526859504132229</v>
      </c>
      <c r="H40" s="101">
        <f>G40*$H$4</f>
        <v>55.053719008264459</v>
      </c>
    </row>
    <row r="41" spans="1:8" ht="15.75" thickBot="1" x14ac:dyDescent="0.3">
      <c r="A41" s="35" t="s">
        <v>182</v>
      </c>
      <c r="B41" s="36"/>
      <c r="C41" s="36"/>
      <c r="D41" s="36"/>
      <c r="E41" s="36"/>
      <c r="F41" s="36"/>
      <c r="G41" s="108">
        <f>G10-(G40-F35)</f>
        <v>72.473140495867767</v>
      </c>
      <c r="H41" s="108">
        <f>H10-I35</f>
        <v>200</v>
      </c>
    </row>
    <row r="42" spans="1:8" ht="16.5" thickTop="1" thickBot="1" x14ac:dyDescent="0.3">
      <c r="A42" s="81" t="s">
        <v>172</v>
      </c>
      <c r="B42" s="82"/>
      <c r="C42" s="82"/>
      <c r="D42" s="82"/>
      <c r="E42" s="82"/>
      <c r="F42" s="82"/>
      <c r="G42" s="109">
        <f>G8-G40</f>
        <v>72.473140495867767</v>
      </c>
      <c r="H42" s="110">
        <f>G42*$H$4</f>
        <v>144.94628099173553</v>
      </c>
    </row>
    <row r="43" spans="1:8" ht="16.5" thickTop="1" thickBot="1" x14ac:dyDescent="0.3">
      <c r="A43" s="72"/>
      <c r="B43" s="72"/>
      <c r="C43" s="72"/>
      <c r="D43" s="72"/>
      <c r="E43" s="72"/>
      <c r="F43" s="72"/>
      <c r="G43" s="111"/>
      <c r="H43" s="111"/>
    </row>
    <row r="44" spans="1:8" ht="16.5" thickTop="1" thickBot="1" x14ac:dyDescent="0.3">
      <c r="A44" s="50"/>
      <c r="B44" s="50"/>
      <c r="C44" s="50"/>
      <c r="D44" s="50"/>
      <c r="E44" s="51" t="s">
        <v>174</v>
      </c>
      <c r="F44" s="51"/>
      <c r="G44" s="112" t="s">
        <v>7</v>
      </c>
      <c r="H44" s="113"/>
    </row>
    <row r="45" spans="1:8" ht="16.5" thickTop="1" thickBot="1" x14ac:dyDescent="0.3">
      <c r="A45" s="50" t="s">
        <v>7</v>
      </c>
      <c r="B45" s="50"/>
      <c r="C45" s="50"/>
      <c r="D45" s="50"/>
      <c r="E45" s="153" t="s">
        <v>175</v>
      </c>
      <c r="F45" s="154"/>
      <c r="G45" s="114" t="s">
        <v>7</v>
      </c>
      <c r="H45" s="108"/>
    </row>
    <row r="46" spans="1:8" ht="16.5" thickTop="1" thickBot="1" x14ac:dyDescent="0.3">
      <c r="A46" s="50"/>
      <c r="B46" s="50"/>
      <c r="C46" s="50"/>
      <c r="D46" s="50"/>
      <c r="E46" s="70" t="s">
        <v>176</v>
      </c>
      <c r="F46" s="71"/>
      <c r="G46" s="114">
        <f>G42/D5</f>
        <v>0.72473140495867772</v>
      </c>
      <c r="H46" s="108"/>
    </row>
    <row r="47" spans="1:8" ht="16.5" thickTop="1" thickBot="1" x14ac:dyDescent="0.3">
      <c r="A47" s="50"/>
      <c r="B47" s="50"/>
      <c r="C47" s="50"/>
      <c r="D47" s="50"/>
      <c r="E47" s="51" t="s">
        <v>196</v>
      </c>
      <c r="F47" s="51"/>
      <c r="G47" s="119">
        <f>G42/D8</f>
        <v>36.236570247933884</v>
      </c>
      <c r="H47" s="108"/>
    </row>
    <row r="48" spans="1:8" ht="15.75" thickTop="1" x14ac:dyDescent="0.25"/>
  </sheetData>
  <mergeCells count="1">
    <mergeCell ref="E45:F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93" zoomScaleNormal="93" zoomScalePageLayoutView="81" workbookViewId="0">
      <pane ySplit="3" topLeftCell="A34" activePane="bottomLeft" state="frozen"/>
      <selection pane="bottomLeft"/>
    </sheetView>
  </sheetViews>
  <sheetFormatPr defaultRowHeight="15" x14ac:dyDescent="0.25"/>
  <cols>
    <col min="1" max="1" width="33.140625" customWidth="1"/>
    <col min="2" max="2" width="12.42578125" customWidth="1"/>
    <col min="3" max="3" width="11.140625" customWidth="1"/>
    <col min="5" max="5" width="14" customWidth="1"/>
    <col min="6" max="6" width="12.140625" customWidth="1"/>
    <col min="7" max="8" width="11.5703125" customWidth="1"/>
    <col min="9" max="9" width="11.140625" customWidth="1"/>
  </cols>
  <sheetData>
    <row r="1" spans="1:8" ht="20.45" thickBot="1" x14ac:dyDescent="0.45">
      <c r="A1" s="43" t="s">
        <v>155</v>
      </c>
      <c r="B1" s="64"/>
      <c r="C1" s="43"/>
      <c r="D1" s="43"/>
      <c r="E1" s="43"/>
      <c r="F1" s="43"/>
      <c r="G1" s="43"/>
      <c r="H1" s="58"/>
    </row>
    <row r="2" spans="1:8" ht="55.35" customHeight="1" thickTop="1" thickBot="1" x14ac:dyDescent="0.45">
      <c r="A2" s="61"/>
      <c r="B2" s="65" t="s">
        <v>7</v>
      </c>
      <c r="C2" s="63"/>
      <c r="D2" s="58"/>
      <c r="E2" s="58"/>
      <c r="F2" s="58"/>
      <c r="G2" s="73" t="s">
        <v>177</v>
      </c>
      <c r="H2" s="69" t="s">
        <v>171</v>
      </c>
    </row>
    <row r="3" spans="1:8" thickBot="1" x14ac:dyDescent="0.4">
      <c r="A3" s="62"/>
      <c r="B3" s="83" t="s">
        <v>7</v>
      </c>
      <c r="C3" s="87" t="s">
        <v>154</v>
      </c>
      <c r="D3" s="88" t="s">
        <v>152</v>
      </c>
      <c r="E3" s="88" t="s">
        <v>153</v>
      </c>
      <c r="F3" s="84" t="s">
        <v>7</v>
      </c>
      <c r="G3" s="96">
        <f>D4</f>
        <v>100</v>
      </c>
      <c r="H3" s="96">
        <v>20</v>
      </c>
    </row>
    <row r="4" spans="1:8" thickBot="1" x14ac:dyDescent="0.4">
      <c r="A4" s="37"/>
      <c r="B4" s="85"/>
      <c r="C4" s="90">
        <v>6</v>
      </c>
      <c r="D4" s="90">
        <v>100</v>
      </c>
      <c r="E4" s="90">
        <v>200</v>
      </c>
      <c r="F4" s="86" t="s">
        <v>180</v>
      </c>
      <c r="G4" s="125">
        <f>(C4*D4)/43560</f>
        <v>1.3774104683195593E-2</v>
      </c>
      <c r="H4" s="125">
        <f>H3*G4</f>
        <v>0.27548209366391185</v>
      </c>
    </row>
    <row r="5" spans="1:8" ht="15.6" thickTop="1" thickBot="1" x14ac:dyDescent="0.4">
      <c r="A5" s="74" t="s">
        <v>121</v>
      </c>
      <c r="B5" s="75"/>
      <c r="C5" s="75"/>
      <c r="D5" s="75"/>
      <c r="E5" s="75"/>
      <c r="F5" s="75"/>
      <c r="G5" s="97"/>
      <c r="H5" s="98"/>
    </row>
    <row r="6" spans="1:8" ht="15.6" thickTop="1" thickBot="1" x14ac:dyDescent="0.4">
      <c r="A6" s="38" t="s">
        <v>122</v>
      </c>
      <c r="B6" s="38" t="s">
        <v>123</v>
      </c>
      <c r="C6" s="38" t="s">
        <v>124</v>
      </c>
      <c r="D6" s="38" t="s">
        <v>125</v>
      </c>
      <c r="E6" s="38"/>
      <c r="F6" s="38" t="s">
        <v>126</v>
      </c>
      <c r="G6" s="122" t="s">
        <v>127</v>
      </c>
      <c r="H6" s="122"/>
    </row>
    <row r="7" spans="1:8" ht="15.6" thickTop="1" thickBot="1" x14ac:dyDescent="0.4">
      <c r="A7" s="39" t="s">
        <v>22</v>
      </c>
      <c r="B7" s="39" t="s">
        <v>156</v>
      </c>
      <c r="C7" s="91">
        <v>1</v>
      </c>
      <c r="D7" s="95">
        <f>E4</f>
        <v>200</v>
      </c>
      <c r="E7" s="41" t="s">
        <v>157</v>
      </c>
      <c r="F7" s="121">
        <v>0.8</v>
      </c>
      <c r="G7" s="123">
        <f>C7*D7*F7</f>
        <v>160</v>
      </c>
      <c r="H7" s="123">
        <f>G7*$H$3</f>
        <v>3200</v>
      </c>
    </row>
    <row r="8" spans="1:8" thickBot="1" x14ac:dyDescent="0.4">
      <c r="A8" s="53"/>
      <c r="B8" s="53"/>
      <c r="C8" s="54"/>
      <c r="D8" s="55"/>
      <c r="E8" s="56"/>
      <c r="F8" s="57"/>
      <c r="G8" s="124"/>
      <c r="H8" s="124"/>
    </row>
    <row r="9" spans="1:8" thickBot="1" x14ac:dyDescent="0.4">
      <c r="A9" s="60" t="s">
        <v>178</v>
      </c>
      <c r="B9" s="60"/>
      <c r="C9" s="78"/>
      <c r="D9" s="79"/>
      <c r="E9" s="60"/>
      <c r="F9" s="80"/>
      <c r="G9" s="101">
        <f>SUM(G7:G8)</f>
        <v>160</v>
      </c>
      <c r="H9" s="101">
        <f>SUM(H7:H8)</f>
        <v>3200</v>
      </c>
    </row>
    <row r="10" spans="1:8" thickBot="1" x14ac:dyDescent="0.4">
      <c r="A10" s="39"/>
      <c r="B10" s="39"/>
      <c r="C10" s="42"/>
      <c r="D10" s="41"/>
      <c r="E10" s="41"/>
      <c r="F10" s="41"/>
      <c r="G10" s="105"/>
      <c r="H10" s="105"/>
    </row>
    <row r="11" spans="1:8" thickBot="1" x14ac:dyDescent="0.4">
      <c r="A11" s="76" t="s">
        <v>128</v>
      </c>
      <c r="B11" s="76"/>
      <c r="C11" s="77"/>
      <c r="D11" s="76"/>
      <c r="E11" s="76"/>
      <c r="F11" s="76"/>
      <c r="G11" s="102"/>
      <c r="H11" s="102"/>
    </row>
    <row r="12" spans="1:8" thickBot="1" x14ac:dyDescent="0.4">
      <c r="A12" s="39" t="s">
        <v>122</v>
      </c>
      <c r="B12" s="39" t="s">
        <v>129</v>
      </c>
      <c r="C12" s="42" t="s">
        <v>130</v>
      </c>
      <c r="D12" s="41" t="s">
        <v>125</v>
      </c>
      <c r="E12" s="41"/>
      <c r="F12" s="41"/>
      <c r="G12" s="103"/>
      <c r="H12" s="103"/>
    </row>
    <row r="13" spans="1:8" thickBot="1" x14ac:dyDescent="0.4">
      <c r="A13" s="45" t="s">
        <v>162</v>
      </c>
      <c r="B13" s="45"/>
      <c r="C13" s="46"/>
      <c r="D13" s="45"/>
      <c r="E13" s="45"/>
      <c r="F13" s="45"/>
      <c r="G13" s="104"/>
      <c r="H13" s="104"/>
    </row>
    <row r="14" spans="1:8" thickBot="1" x14ac:dyDescent="0.4">
      <c r="A14" s="39" t="s">
        <v>131</v>
      </c>
      <c r="B14" s="89" t="s">
        <v>132</v>
      </c>
      <c r="C14" s="91">
        <v>25</v>
      </c>
      <c r="D14" s="41">
        <v>1</v>
      </c>
      <c r="E14" s="44" t="s">
        <v>133</v>
      </c>
      <c r="F14" s="41"/>
      <c r="G14" s="100">
        <f>C14*G4</f>
        <v>0.34435261707988984</v>
      </c>
      <c r="H14" s="100">
        <f t="shared" ref="H14:H18" si="0">G14*$H$3</f>
        <v>6.8870523415977969</v>
      </c>
    </row>
    <row r="15" spans="1:8" thickBot="1" x14ac:dyDescent="0.4">
      <c r="A15" s="39" t="s">
        <v>134</v>
      </c>
      <c r="B15" s="39" t="s">
        <v>132</v>
      </c>
      <c r="C15" s="91">
        <v>100</v>
      </c>
      <c r="D15" s="41">
        <v>1</v>
      </c>
      <c r="E15" s="41" t="s">
        <v>133</v>
      </c>
      <c r="F15" s="41"/>
      <c r="G15" s="100">
        <f>C15*$G$4</f>
        <v>1.3774104683195594</v>
      </c>
      <c r="H15" s="100">
        <f t="shared" si="0"/>
        <v>27.548209366391188</v>
      </c>
    </row>
    <row r="16" spans="1:8" thickBot="1" x14ac:dyDescent="0.4">
      <c r="A16" s="39" t="s">
        <v>135</v>
      </c>
      <c r="B16" s="39" t="s">
        <v>132</v>
      </c>
      <c r="C16" s="91">
        <v>150</v>
      </c>
      <c r="D16" s="41">
        <v>1</v>
      </c>
      <c r="E16" s="41" t="s">
        <v>133</v>
      </c>
      <c r="F16" s="41"/>
      <c r="G16" s="100">
        <f t="shared" ref="G16:G18" si="1">C16*$G$4</f>
        <v>2.0661157024793391</v>
      </c>
      <c r="H16" s="100">
        <f t="shared" si="0"/>
        <v>41.32231404958678</v>
      </c>
    </row>
    <row r="17" spans="1:8" thickBot="1" x14ac:dyDescent="0.4">
      <c r="A17" s="39" t="s">
        <v>136</v>
      </c>
      <c r="B17" s="39" t="s">
        <v>132</v>
      </c>
      <c r="C17" s="91">
        <v>50</v>
      </c>
      <c r="D17" s="41">
        <v>1</v>
      </c>
      <c r="E17" s="41" t="s">
        <v>133</v>
      </c>
      <c r="F17" s="41"/>
      <c r="G17" s="100">
        <f t="shared" si="1"/>
        <v>0.68870523415977969</v>
      </c>
      <c r="H17" s="100">
        <f t="shared" si="0"/>
        <v>13.774104683195594</v>
      </c>
    </row>
    <row r="18" spans="1:8" thickBot="1" x14ac:dyDescent="0.4">
      <c r="A18" s="39" t="s">
        <v>137</v>
      </c>
      <c r="B18" s="39" t="s">
        <v>132</v>
      </c>
      <c r="C18" s="91">
        <v>200</v>
      </c>
      <c r="D18" s="41">
        <v>1</v>
      </c>
      <c r="E18" s="41" t="s">
        <v>133</v>
      </c>
      <c r="F18" s="41"/>
      <c r="G18" s="100">
        <f t="shared" si="1"/>
        <v>2.7548209366391188</v>
      </c>
      <c r="H18" s="100">
        <f t="shared" si="0"/>
        <v>55.096418732782375</v>
      </c>
    </row>
    <row r="19" spans="1:8" thickBot="1" x14ac:dyDescent="0.4">
      <c r="A19" s="39"/>
      <c r="B19" s="39"/>
      <c r="C19" s="40"/>
      <c r="D19" s="41"/>
      <c r="E19" s="41"/>
      <c r="F19" s="41"/>
      <c r="G19" s="105"/>
      <c r="H19" s="105"/>
    </row>
    <row r="20" spans="1:8" thickBot="1" x14ac:dyDescent="0.4">
      <c r="A20" s="39" t="s">
        <v>163</v>
      </c>
      <c r="B20" s="39"/>
      <c r="C20" s="40"/>
      <c r="D20" s="41"/>
      <c r="E20" s="41"/>
      <c r="F20" s="41"/>
      <c r="G20" s="105"/>
      <c r="H20" s="105"/>
    </row>
    <row r="21" spans="1:8" thickBot="1" x14ac:dyDescent="0.4">
      <c r="A21" s="39"/>
      <c r="B21" s="39"/>
      <c r="C21" s="42"/>
      <c r="D21" s="41"/>
      <c r="E21" s="41"/>
      <c r="F21" s="41"/>
      <c r="G21" s="105"/>
      <c r="H21" s="105"/>
    </row>
    <row r="22" spans="1:8" thickBot="1" x14ac:dyDescent="0.4">
      <c r="A22" s="45" t="s">
        <v>138</v>
      </c>
      <c r="B22" s="45"/>
      <c r="C22" s="46"/>
      <c r="D22" s="45"/>
      <c r="E22" s="45"/>
      <c r="F22" s="45"/>
      <c r="G22" s="104"/>
      <c r="H22" s="104"/>
    </row>
    <row r="23" spans="1:8" thickBot="1" x14ac:dyDescent="0.4">
      <c r="A23" s="39" t="s">
        <v>139</v>
      </c>
      <c r="B23" s="39" t="s">
        <v>140</v>
      </c>
      <c r="C23" s="91">
        <v>0.45</v>
      </c>
      <c r="D23" s="93">
        <v>10</v>
      </c>
      <c r="E23" s="41" t="s">
        <v>158</v>
      </c>
      <c r="F23" s="41"/>
      <c r="G23" s="100">
        <f>C23*D23</f>
        <v>4.5</v>
      </c>
      <c r="H23" s="100">
        <f t="shared" ref="H23:H24" si="2">G23*$H$3</f>
        <v>90</v>
      </c>
    </row>
    <row r="24" spans="1:8" thickBot="1" x14ac:dyDescent="0.4">
      <c r="A24" s="39" t="s">
        <v>159</v>
      </c>
      <c r="B24" s="39" t="s">
        <v>132</v>
      </c>
      <c r="C24" s="91">
        <v>20</v>
      </c>
      <c r="D24" s="93">
        <v>1</v>
      </c>
      <c r="E24" s="41"/>
      <c r="F24" s="41"/>
      <c r="G24" s="100">
        <f>C24*G4</f>
        <v>0.27548209366391185</v>
      </c>
      <c r="H24" s="100">
        <f t="shared" si="2"/>
        <v>5.5096418732782375</v>
      </c>
    </row>
    <row r="25" spans="1:8" thickBot="1" x14ac:dyDescent="0.4">
      <c r="A25" s="39"/>
      <c r="B25" s="39"/>
      <c r="C25" s="42"/>
      <c r="D25" s="41"/>
      <c r="E25" s="41"/>
      <c r="F25" s="41"/>
      <c r="G25" s="105"/>
      <c r="H25" s="105"/>
    </row>
    <row r="26" spans="1:8" thickBot="1" x14ac:dyDescent="0.4">
      <c r="A26" s="45" t="s">
        <v>141</v>
      </c>
      <c r="B26" s="45"/>
      <c r="C26" s="46"/>
      <c r="D26" s="45"/>
      <c r="E26" s="45"/>
      <c r="F26" s="45"/>
      <c r="G26" s="104"/>
      <c r="H26" s="104"/>
    </row>
    <row r="27" spans="1:8" thickBot="1" x14ac:dyDescent="0.4">
      <c r="A27" s="39" t="s">
        <v>142</v>
      </c>
      <c r="B27" s="39" t="s">
        <v>143</v>
      </c>
      <c r="C27" s="91">
        <v>105</v>
      </c>
      <c r="D27" s="93">
        <v>2</v>
      </c>
      <c r="E27" s="44" t="s">
        <v>144</v>
      </c>
      <c r="F27" s="41"/>
      <c r="G27" s="100">
        <f>C27*D27*$G$4</f>
        <v>2.8925619834710745</v>
      </c>
      <c r="H27" s="100">
        <f t="shared" ref="H27:H29" si="3">G27*$H$3</f>
        <v>57.851239669421489</v>
      </c>
    </row>
    <row r="28" spans="1:8" thickBot="1" x14ac:dyDescent="0.4">
      <c r="A28" s="39" t="s">
        <v>145</v>
      </c>
      <c r="B28" s="39" t="s">
        <v>143</v>
      </c>
      <c r="C28" s="91">
        <v>155</v>
      </c>
      <c r="D28" s="93">
        <v>1</v>
      </c>
      <c r="E28" s="44" t="s">
        <v>146</v>
      </c>
      <c r="F28" s="41"/>
      <c r="G28" s="100">
        <f>C28*D28*$G$4</f>
        <v>2.1349862258953167</v>
      </c>
      <c r="H28" s="100">
        <f t="shared" si="3"/>
        <v>42.699724517906333</v>
      </c>
    </row>
    <row r="29" spans="1:8" thickBot="1" x14ac:dyDescent="0.4">
      <c r="A29" s="39" t="s">
        <v>160</v>
      </c>
      <c r="B29" s="39" t="s">
        <v>147</v>
      </c>
      <c r="C29" s="91">
        <v>0.08</v>
      </c>
      <c r="D29" s="94">
        <v>1</v>
      </c>
      <c r="E29" s="44" t="s">
        <v>148</v>
      </c>
      <c r="F29" s="41"/>
      <c r="G29" s="100">
        <f>C29*E4</f>
        <v>16</v>
      </c>
      <c r="H29" s="100">
        <f t="shared" si="3"/>
        <v>320</v>
      </c>
    </row>
    <row r="30" spans="1:8" thickBot="1" x14ac:dyDescent="0.4">
      <c r="A30" s="39" t="s">
        <v>179</v>
      </c>
      <c r="B30" s="39"/>
      <c r="C30" s="40"/>
      <c r="D30" s="41"/>
      <c r="E30" s="44"/>
      <c r="F30" s="41"/>
      <c r="G30" s="105"/>
      <c r="H30" s="105"/>
    </row>
    <row r="31" spans="1:8" thickBot="1" x14ac:dyDescent="0.4">
      <c r="A31" s="45" t="s">
        <v>161</v>
      </c>
      <c r="B31" s="45"/>
      <c r="C31" s="126"/>
      <c r="D31" s="45"/>
      <c r="E31" s="127" t="s">
        <v>7</v>
      </c>
      <c r="F31" s="45"/>
      <c r="G31" s="104"/>
      <c r="H31" s="104"/>
    </row>
    <row r="32" spans="1:8" thickBot="1" x14ac:dyDescent="0.4">
      <c r="A32" s="39" t="s">
        <v>164</v>
      </c>
      <c r="B32" s="39" t="s">
        <v>132</v>
      </c>
      <c r="C32" s="91">
        <v>15</v>
      </c>
      <c r="D32" s="41"/>
      <c r="E32" s="44" t="s">
        <v>7</v>
      </c>
      <c r="F32" s="41"/>
      <c r="G32" s="100">
        <f>C32*$G$4</f>
        <v>0.20661157024793389</v>
      </c>
      <c r="H32" s="100">
        <f t="shared" ref="H32:H39" si="4">G32*$H$3</f>
        <v>4.1322314049586781</v>
      </c>
    </row>
    <row r="33" spans="1:9" thickBot="1" x14ac:dyDescent="0.4">
      <c r="A33" s="53" t="s">
        <v>165</v>
      </c>
      <c r="B33" s="53" t="s">
        <v>132</v>
      </c>
      <c r="C33" s="91">
        <v>30</v>
      </c>
      <c r="D33" s="56"/>
      <c r="E33" s="59"/>
      <c r="F33" s="56"/>
      <c r="G33" s="100">
        <f t="shared" ref="G33:G36" si="5">C33*$G$4</f>
        <v>0.41322314049586778</v>
      </c>
      <c r="H33" s="100">
        <f t="shared" si="4"/>
        <v>8.2644628099173563</v>
      </c>
    </row>
    <row r="34" spans="1:9" thickBot="1" x14ac:dyDescent="0.4">
      <c r="A34" s="53" t="s">
        <v>166</v>
      </c>
      <c r="B34" s="53" t="s">
        <v>132</v>
      </c>
      <c r="C34" s="91">
        <v>45</v>
      </c>
      <c r="D34" s="56"/>
      <c r="E34" s="59"/>
      <c r="F34" s="56"/>
      <c r="G34" s="100">
        <f t="shared" si="5"/>
        <v>0.6198347107438017</v>
      </c>
      <c r="H34" s="100">
        <f t="shared" si="4"/>
        <v>12.396694214876034</v>
      </c>
    </row>
    <row r="35" spans="1:9" thickBot="1" x14ac:dyDescent="0.4">
      <c r="A35" s="53" t="s">
        <v>167</v>
      </c>
      <c r="B35" s="53" t="s">
        <v>132</v>
      </c>
      <c r="C35" s="91">
        <v>15</v>
      </c>
      <c r="D35" s="56"/>
      <c r="E35" s="59"/>
      <c r="F35" s="56"/>
      <c r="G35" s="100">
        <f t="shared" si="5"/>
        <v>0.20661157024793389</v>
      </c>
      <c r="H35" s="100">
        <f t="shared" si="4"/>
        <v>4.1322314049586781</v>
      </c>
    </row>
    <row r="36" spans="1:9" thickBot="1" x14ac:dyDescent="0.4">
      <c r="A36" s="53" t="s">
        <v>168</v>
      </c>
      <c r="B36" s="53" t="s">
        <v>132</v>
      </c>
      <c r="C36" s="91">
        <v>360</v>
      </c>
      <c r="D36" s="56"/>
      <c r="E36" s="59"/>
      <c r="F36" s="56"/>
      <c r="G36" s="100">
        <f t="shared" si="5"/>
        <v>4.9586776859504136</v>
      </c>
      <c r="H36" s="100">
        <f t="shared" si="4"/>
        <v>99.173553719008268</v>
      </c>
    </row>
    <row r="37" spans="1:9" thickBot="1" x14ac:dyDescent="0.4">
      <c r="A37" s="39" t="s">
        <v>170</v>
      </c>
      <c r="B37" s="39" t="s">
        <v>169</v>
      </c>
      <c r="C37" s="91">
        <v>15</v>
      </c>
      <c r="D37" s="41"/>
      <c r="E37" s="44" t="s">
        <v>132</v>
      </c>
      <c r="F37" s="41"/>
      <c r="G37" s="100">
        <f>C37</f>
        <v>15</v>
      </c>
      <c r="H37" s="100">
        <f t="shared" si="4"/>
        <v>300</v>
      </c>
    </row>
    <row r="38" spans="1:9" thickBot="1" x14ac:dyDescent="0.4">
      <c r="A38" s="53"/>
      <c r="B38" s="53"/>
      <c r="C38" s="54"/>
      <c r="D38" s="56"/>
      <c r="E38" s="59"/>
      <c r="F38" s="56"/>
      <c r="G38" s="129"/>
      <c r="H38" s="129"/>
    </row>
    <row r="39" spans="1:9" thickBot="1" x14ac:dyDescent="0.4">
      <c r="A39" s="53" t="s">
        <v>181</v>
      </c>
      <c r="B39" s="53"/>
      <c r="C39" s="54"/>
      <c r="D39" s="56"/>
      <c r="E39" s="59"/>
      <c r="F39" s="115" t="s">
        <v>7</v>
      </c>
      <c r="G39" s="104">
        <f>SUM(G32:G37)</f>
        <v>21.404958677685951</v>
      </c>
      <c r="H39" s="104">
        <f t="shared" si="4"/>
        <v>428.09917355371903</v>
      </c>
      <c r="I39" s="116"/>
    </row>
    <row r="40" spans="1:9" thickBot="1" x14ac:dyDescent="0.4">
      <c r="A40" s="53"/>
      <c r="B40" s="53"/>
      <c r="C40" s="54"/>
      <c r="D40" s="56"/>
      <c r="E40" s="59"/>
      <c r="F40" s="115"/>
      <c r="G40" s="105"/>
      <c r="H40" s="105"/>
      <c r="I40" s="116"/>
    </row>
    <row r="41" spans="1:9" thickBot="1" x14ac:dyDescent="0.4">
      <c r="A41" s="128" t="s">
        <v>149</v>
      </c>
      <c r="B41" s="45"/>
      <c r="C41" s="46"/>
      <c r="D41" s="45"/>
      <c r="E41" s="45"/>
      <c r="F41" s="45"/>
      <c r="G41" s="104"/>
      <c r="H41" s="104"/>
    </row>
    <row r="42" spans="1:9" thickBot="1" x14ac:dyDescent="0.4">
      <c r="A42" s="39" t="s">
        <v>150</v>
      </c>
      <c r="B42" s="39" t="s">
        <v>132</v>
      </c>
      <c r="C42" s="91">
        <v>50</v>
      </c>
      <c r="D42" s="41">
        <v>1</v>
      </c>
      <c r="E42" s="44" t="s">
        <v>132</v>
      </c>
      <c r="F42" s="41"/>
      <c r="G42" s="100">
        <f>C42*G4</f>
        <v>0.68870523415977969</v>
      </c>
      <c r="H42" s="100">
        <f>G42*$H$3</f>
        <v>13.774104683195594</v>
      </c>
    </row>
    <row r="43" spans="1:9" thickBot="1" x14ac:dyDescent="0.4">
      <c r="A43" s="39"/>
      <c r="B43" s="39"/>
      <c r="C43" s="41"/>
      <c r="D43" s="41"/>
      <c r="E43" s="44" t="s">
        <v>7</v>
      </c>
      <c r="F43" s="41"/>
      <c r="G43" s="105"/>
      <c r="H43" s="105"/>
    </row>
    <row r="44" spans="1:9" thickBot="1" x14ac:dyDescent="0.4">
      <c r="A44" s="48" t="s">
        <v>151</v>
      </c>
      <c r="B44" s="49"/>
      <c r="C44" s="49"/>
      <c r="D44" s="49"/>
      <c r="E44" s="49"/>
      <c r="F44" s="49"/>
      <c r="G44" s="107">
        <f>SUM(G14:G37)+SUM(G42:G43)</f>
        <v>55.128099173553721</v>
      </c>
      <c r="H44" s="101">
        <f>G44*$H$3</f>
        <v>1102.5619834710744</v>
      </c>
    </row>
    <row r="45" spans="1:9" thickBot="1" x14ac:dyDescent="0.4">
      <c r="A45" s="35" t="s">
        <v>182</v>
      </c>
      <c r="B45" s="36"/>
      <c r="C45" s="36"/>
      <c r="D45" s="36"/>
      <c r="E45" s="36"/>
      <c r="F45" s="36"/>
      <c r="G45" s="108">
        <f>G9-(G44-G39)</f>
        <v>126.27685950413223</v>
      </c>
      <c r="H45" s="108">
        <f>H9-(H44-I39)</f>
        <v>2097.4380165289258</v>
      </c>
    </row>
    <row r="46" spans="1:9" ht="15.6" thickTop="1" thickBot="1" x14ac:dyDescent="0.4">
      <c r="A46" s="81" t="s">
        <v>172</v>
      </c>
      <c r="B46" s="82"/>
      <c r="C46" s="82"/>
      <c r="D46" s="82"/>
      <c r="E46" s="82"/>
      <c r="F46" s="82"/>
      <c r="G46" s="109">
        <f>G7-G44</f>
        <v>104.87190082644628</v>
      </c>
      <c r="H46" s="110">
        <f>G46*$H$3</f>
        <v>2097.4380165289258</v>
      </c>
    </row>
    <row r="47" spans="1:9" ht="15.6" thickTop="1" thickBot="1" x14ac:dyDescent="0.4">
      <c r="A47" s="72"/>
      <c r="B47" s="72"/>
      <c r="C47" s="72"/>
      <c r="D47" s="72"/>
      <c r="E47" s="72"/>
      <c r="F47" s="72"/>
      <c r="G47" s="111"/>
      <c r="H47" s="111"/>
    </row>
    <row r="48" spans="1:9" ht="15.6" thickTop="1" thickBot="1" x14ac:dyDescent="0.4">
      <c r="A48" s="34"/>
      <c r="B48" s="34"/>
      <c r="C48" s="34"/>
      <c r="D48" s="34"/>
      <c r="E48" s="51" t="s">
        <v>174</v>
      </c>
      <c r="F48" s="51"/>
      <c r="G48" s="112">
        <f>G7/D7</f>
        <v>0.8</v>
      </c>
      <c r="H48" s="113"/>
    </row>
    <row r="49" spans="1:8" ht="15.6" thickTop="1" thickBot="1" x14ac:dyDescent="0.4">
      <c r="A49" s="34" t="s">
        <v>7</v>
      </c>
      <c r="B49" s="34"/>
      <c r="C49" s="34"/>
      <c r="D49" s="34"/>
      <c r="E49" s="153" t="s">
        <v>175</v>
      </c>
      <c r="F49" s="154"/>
      <c r="G49" s="114">
        <f>G46/E4</f>
        <v>0.52435950413223142</v>
      </c>
      <c r="H49" s="108"/>
    </row>
    <row r="50" spans="1:8" ht="15.6" thickTop="1" thickBot="1" x14ac:dyDescent="0.4">
      <c r="A50" s="50"/>
      <c r="B50" s="50"/>
      <c r="C50" s="50"/>
      <c r="D50" s="50"/>
      <c r="E50" s="70" t="s">
        <v>176</v>
      </c>
      <c r="F50" s="71"/>
      <c r="G50" s="114">
        <f>G46/D4</f>
        <v>1.0487190082644628</v>
      </c>
      <c r="H50" s="108"/>
    </row>
    <row r="51" spans="1:8" ht="15.6" thickTop="1" thickBot="1" x14ac:dyDescent="0.4">
      <c r="A51" s="34"/>
      <c r="B51" s="34"/>
      <c r="C51" s="34"/>
      <c r="D51" s="34"/>
      <c r="E51" s="51" t="s">
        <v>173</v>
      </c>
      <c r="F51" s="51"/>
      <c r="G51" s="114" t="s">
        <v>7</v>
      </c>
      <c r="H51" s="108"/>
    </row>
    <row r="52" spans="1:8" thickTop="1" x14ac:dyDescent="0.35"/>
  </sheetData>
  <mergeCells count="1">
    <mergeCell ref="E49:F49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7"/>
  <sheetViews>
    <sheetView topLeftCell="A3" workbookViewId="0">
      <pane xSplit="2" ySplit="2" topLeftCell="J5" activePane="bottomRight" state="frozen"/>
      <selection activeCell="A3" sqref="A3"/>
      <selection pane="topRight" activeCell="C3" sqref="C3"/>
      <selection pane="bottomLeft" activeCell="A6" sqref="A6"/>
      <selection pane="bottomRight" activeCell="A4" sqref="A4"/>
    </sheetView>
  </sheetViews>
  <sheetFormatPr defaultRowHeight="15" x14ac:dyDescent="0.25"/>
  <cols>
    <col min="2" max="2" width="21.140625" customWidth="1"/>
    <col min="3" max="3" width="8.42578125" customWidth="1"/>
    <col min="4" max="4" width="8.140625" customWidth="1"/>
    <col min="5" max="5" width="8.5703125" customWidth="1"/>
    <col min="6" max="6" width="9.42578125" style="30" customWidth="1"/>
    <col min="7" max="7" width="9.85546875" style="30" customWidth="1"/>
    <col min="8" max="8" width="10" style="30" customWidth="1"/>
    <col min="9" max="9" width="10.140625" style="30" customWidth="1"/>
    <col min="10" max="10" width="7" style="28" customWidth="1"/>
    <col min="11" max="11" width="8.85546875" style="28" customWidth="1"/>
    <col min="12" max="12" width="6.85546875" style="28" customWidth="1"/>
    <col min="13" max="13" width="6.140625" style="28" customWidth="1"/>
    <col min="14" max="35" width="8.7109375" style="133"/>
    <col min="36" max="36" width="12.28515625" style="134" customWidth="1"/>
  </cols>
  <sheetData>
    <row r="2" spans="1:36" ht="14.45" x14ac:dyDescent="0.35">
      <c r="A2" t="s">
        <v>38</v>
      </c>
    </row>
    <row r="3" spans="1:36" ht="14.45" x14ac:dyDescent="0.35">
      <c r="N3" s="133" t="s">
        <v>12</v>
      </c>
    </row>
    <row r="4" spans="1:36" s="27" customFormat="1" ht="44.45" customHeight="1" x14ac:dyDescent="0.35">
      <c r="A4" s="27" t="s">
        <v>5</v>
      </c>
      <c r="B4" s="27" t="s">
        <v>39</v>
      </c>
      <c r="C4" s="27" t="s">
        <v>42</v>
      </c>
      <c r="D4" s="27" t="s">
        <v>43</v>
      </c>
      <c r="E4" s="27" t="s">
        <v>44</v>
      </c>
      <c r="F4" s="31" t="s">
        <v>68</v>
      </c>
      <c r="G4" s="31" t="s">
        <v>40</v>
      </c>
      <c r="H4" s="31" t="s">
        <v>41</v>
      </c>
      <c r="I4" s="31" t="s">
        <v>45</v>
      </c>
      <c r="J4" s="29" t="s">
        <v>70</v>
      </c>
      <c r="K4" s="29" t="s">
        <v>1</v>
      </c>
      <c r="L4" s="29" t="s">
        <v>93</v>
      </c>
      <c r="M4" s="29" t="s">
        <v>36</v>
      </c>
      <c r="N4" s="135" t="s">
        <v>49</v>
      </c>
      <c r="O4" s="135" t="s">
        <v>48</v>
      </c>
      <c r="P4" s="135" t="s">
        <v>47</v>
      </c>
      <c r="Q4" s="135" t="s">
        <v>46</v>
      </c>
      <c r="R4" s="135" t="s">
        <v>50</v>
      </c>
      <c r="S4" s="135" t="s">
        <v>51</v>
      </c>
      <c r="T4" s="135" t="s">
        <v>52</v>
      </c>
      <c r="U4" s="135" t="s">
        <v>53</v>
      </c>
      <c r="V4" s="135" t="s">
        <v>54</v>
      </c>
      <c r="W4" s="135" t="s">
        <v>55</v>
      </c>
      <c r="X4" s="135" t="s">
        <v>56</v>
      </c>
      <c r="Y4" s="135" t="s">
        <v>57</v>
      </c>
      <c r="Z4" s="135" t="s">
        <v>58</v>
      </c>
      <c r="AA4" s="135" t="s">
        <v>59</v>
      </c>
      <c r="AB4" s="135" t="s">
        <v>60</v>
      </c>
      <c r="AC4" s="135" t="s">
        <v>61</v>
      </c>
      <c r="AD4" s="135" t="s">
        <v>62</v>
      </c>
      <c r="AE4" s="135" t="s">
        <v>63</v>
      </c>
      <c r="AF4" s="135" t="s">
        <v>64</v>
      </c>
      <c r="AG4" s="135" t="s">
        <v>65</v>
      </c>
      <c r="AH4" s="135" t="s">
        <v>66</v>
      </c>
      <c r="AI4" s="135" t="s">
        <v>67</v>
      </c>
      <c r="AJ4" s="136" t="s">
        <v>26</v>
      </c>
    </row>
    <row r="5" spans="1:36" ht="14.45" x14ac:dyDescent="0.35">
      <c r="A5" t="s">
        <v>94</v>
      </c>
      <c r="B5" t="s">
        <v>95</v>
      </c>
      <c r="C5">
        <v>1000</v>
      </c>
      <c r="D5">
        <v>15</v>
      </c>
      <c r="E5">
        <v>67</v>
      </c>
      <c r="F5" s="30">
        <v>42800</v>
      </c>
      <c r="H5" s="30">
        <v>42804</v>
      </c>
      <c r="I5" s="30">
        <v>42835</v>
      </c>
      <c r="J5" s="28">
        <v>4</v>
      </c>
      <c r="K5" s="28" t="s">
        <v>96</v>
      </c>
      <c r="L5" s="28" t="s">
        <v>93</v>
      </c>
      <c r="M5" s="28">
        <v>15</v>
      </c>
      <c r="S5" s="133">
        <v>200</v>
      </c>
      <c r="T5" s="133">
        <v>300</v>
      </c>
      <c r="U5" s="133">
        <v>500</v>
      </c>
      <c r="V5" s="133">
        <v>800</v>
      </c>
      <c r="W5" s="133">
        <v>1200</v>
      </c>
      <c r="X5" s="133">
        <v>1200</v>
      </c>
      <c r="Y5" s="133">
        <v>1200</v>
      </c>
      <c r="Z5" s="133">
        <v>1200</v>
      </c>
      <c r="AA5" s="133">
        <v>1200</v>
      </c>
      <c r="AB5" s="133">
        <v>1200</v>
      </c>
      <c r="AC5" s="133">
        <v>1000</v>
      </c>
      <c r="AD5" s="133">
        <v>800</v>
      </c>
      <c r="AE5" s="133">
        <v>700</v>
      </c>
      <c r="AF5" s="133">
        <v>600</v>
      </c>
      <c r="AG5" s="133">
        <v>500</v>
      </c>
      <c r="AH5" s="133">
        <v>400</v>
      </c>
      <c r="AI5" s="133">
        <v>300</v>
      </c>
      <c r="AJ5" s="134">
        <f t="shared" ref="AJ5:AJ36" si="0">SUM(N5:AI5)</f>
        <v>13300</v>
      </c>
    </row>
    <row r="6" spans="1:36" ht="14.45" x14ac:dyDescent="0.35">
      <c r="A6" t="s">
        <v>107</v>
      </c>
      <c r="B6" t="s">
        <v>80</v>
      </c>
      <c r="C6">
        <v>500</v>
      </c>
      <c r="D6">
        <v>128</v>
      </c>
      <c r="E6">
        <v>4</v>
      </c>
      <c r="F6" s="30">
        <v>42800</v>
      </c>
      <c r="H6" s="30">
        <v>42804</v>
      </c>
      <c r="I6" s="30">
        <v>42835</v>
      </c>
      <c r="K6" s="28" t="s">
        <v>79</v>
      </c>
      <c r="L6" s="28" t="s">
        <v>93</v>
      </c>
      <c r="M6" s="28">
        <v>15</v>
      </c>
      <c r="N6" s="137">
        <v>300</v>
      </c>
      <c r="O6" s="137">
        <v>300</v>
      </c>
      <c r="AJ6" s="134">
        <f t="shared" si="0"/>
        <v>600</v>
      </c>
    </row>
    <row r="7" spans="1:36" ht="14.45" x14ac:dyDescent="0.35">
      <c r="A7" t="s">
        <v>108</v>
      </c>
      <c r="B7" t="s">
        <v>80</v>
      </c>
      <c r="C7">
        <v>500</v>
      </c>
      <c r="D7">
        <v>128</v>
      </c>
      <c r="E7">
        <v>4</v>
      </c>
      <c r="F7" s="30">
        <v>42814</v>
      </c>
      <c r="H7" s="30">
        <v>42821</v>
      </c>
      <c r="I7" s="30">
        <v>42849</v>
      </c>
      <c r="K7" s="28" t="s">
        <v>81</v>
      </c>
      <c r="L7" s="28" t="s">
        <v>93</v>
      </c>
      <c r="M7" s="28">
        <v>17</v>
      </c>
      <c r="P7" s="133">
        <v>300</v>
      </c>
      <c r="Q7" s="133">
        <v>300</v>
      </c>
      <c r="AJ7" s="134">
        <f t="shared" si="0"/>
        <v>600</v>
      </c>
    </row>
    <row r="8" spans="1:36" ht="14.45" x14ac:dyDescent="0.35">
      <c r="A8" t="s">
        <v>109</v>
      </c>
      <c r="B8" t="s">
        <v>80</v>
      </c>
      <c r="C8">
        <v>750</v>
      </c>
      <c r="D8">
        <v>128</v>
      </c>
      <c r="E8">
        <v>6</v>
      </c>
      <c r="G8" s="30">
        <v>42800</v>
      </c>
      <c r="I8" s="30">
        <v>42863</v>
      </c>
      <c r="J8" s="28">
        <v>1</v>
      </c>
      <c r="K8" s="28" t="s">
        <v>87</v>
      </c>
      <c r="L8" s="28" t="s">
        <v>93</v>
      </c>
      <c r="M8" s="28">
        <v>19</v>
      </c>
      <c r="R8" s="133">
        <v>300</v>
      </c>
      <c r="S8" s="133">
        <v>300</v>
      </c>
      <c r="AJ8" s="134">
        <f t="shared" si="0"/>
        <v>600</v>
      </c>
    </row>
    <row r="9" spans="1:36" ht="14.45" x14ac:dyDescent="0.35">
      <c r="A9" t="s">
        <v>110</v>
      </c>
      <c r="B9" t="s">
        <v>80</v>
      </c>
      <c r="C9">
        <v>750</v>
      </c>
      <c r="D9">
        <v>128</v>
      </c>
      <c r="E9">
        <v>6</v>
      </c>
      <c r="G9" s="30">
        <v>42814</v>
      </c>
      <c r="I9" s="30">
        <v>42877</v>
      </c>
      <c r="J9" s="28">
        <v>1</v>
      </c>
      <c r="K9" s="28" t="s">
        <v>87</v>
      </c>
      <c r="L9" s="28" t="s">
        <v>93</v>
      </c>
      <c r="M9" s="28">
        <v>21</v>
      </c>
      <c r="T9" s="133">
        <v>400</v>
      </c>
      <c r="U9" s="133">
        <v>400</v>
      </c>
      <c r="AJ9" s="134">
        <f t="shared" si="0"/>
        <v>800</v>
      </c>
    </row>
    <row r="10" spans="1:36" ht="14.45" x14ac:dyDescent="0.35">
      <c r="A10" t="s">
        <v>111</v>
      </c>
      <c r="B10" t="s">
        <v>80</v>
      </c>
      <c r="C10">
        <v>750</v>
      </c>
      <c r="D10">
        <v>128</v>
      </c>
      <c r="E10">
        <v>6</v>
      </c>
      <c r="G10" s="30">
        <v>42828</v>
      </c>
      <c r="I10" s="30">
        <v>42891</v>
      </c>
      <c r="J10" s="28">
        <v>1</v>
      </c>
      <c r="K10" s="28" t="s">
        <v>87</v>
      </c>
      <c r="L10" s="28" t="s">
        <v>93</v>
      </c>
      <c r="M10" s="28">
        <v>23</v>
      </c>
      <c r="V10" s="133">
        <v>400</v>
      </c>
      <c r="W10" s="133">
        <v>400</v>
      </c>
      <c r="AJ10" s="134">
        <f t="shared" si="0"/>
        <v>800</v>
      </c>
    </row>
    <row r="11" spans="1:36" ht="14.45" x14ac:dyDescent="0.35">
      <c r="A11" t="s">
        <v>112</v>
      </c>
      <c r="B11" t="s">
        <v>80</v>
      </c>
      <c r="C11">
        <v>750</v>
      </c>
      <c r="D11">
        <v>128</v>
      </c>
      <c r="E11">
        <v>6</v>
      </c>
      <c r="G11" s="30">
        <v>42842</v>
      </c>
      <c r="I11" s="30">
        <v>42905</v>
      </c>
      <c r="J11" s="28">
        <v>1</v>
      </c>
      <c r="K11" s="28" t="s">
        <v>87</v>
      </c>
      <c r="L11" s="28" t="s">
        <v>93</v>
      </c>
      <c r="M11" s="28">
        <v>25</v>
      </c>
      <c r="X11" s="133">
        <v>400</v>
      </c>
      <c r="Y11" s="133">
        <v>400</v>
      </c>
      <c r="AJ11" s="134">
        <f t="shared" si="0"/>
        <v>800</v>
      </c>
    </row>
    <row r="12" spans="1:36" ht="14.45" x14ac:dyDescent="0.35">
      <c r="A12" t="s">
        <v>113</v>
      </c>
      <c r="B12" t="s">
        <v>80</v>
      </c>
      <c r="C12">
        <v>750</v>
      </c>
      <c r="D12">
        <v>128</v>
      </c>
      <c r="E12">
        <v>6</v>
      </c>
      <c r="G12" s="30">
        <v>42856</v>
      </c>
      <c r="I12" s="30">
        <v>42919</v>
      </c>
      <c r="J12" s="28">
        <v>1</v>
      </c>
      <c r="K12" s="28" t="s">
        <v>87</v>
      </c>
      <c r="L12" s="28" t="s">
        <v>93</v>
      </c>
      <c r="M12" s="28">
        <v>27</v>
      </c>
      <c r="Z12" s="133">
        <v>400</v>
      </c>
      <c r="AA12" s="133">
        <v>400</v>
      </c>
      <c r="AJ12" s="134">
        <f t="shared" si="0"/>
        <v>800</v>
      </c>
    </row>
    <row r="13" spans="1:36" ht="14.45" x14ac:dyDescent="0.35">
      <c r="A13" t="s">
        <v>114</v>
      </c>
      <c r="B13" t="s">
        <v>80</v>
      </c>
      <c r="C13">
        <v>750</v>
      </c>
      <c r="D13">
        <v>128</v>
      </c>
      <c r="E13">
        <v>6</v>
      </c>
      <c r="G13" s="30">
        <v>42870</v>
      </c>
      <c r="I13" s="30">
        <v>42933</v>
      </c>
      <c r="J13" s="28">
        <v>1</v>
      </c>
      <c r="K13" s="28" t="s">
        <v>87</v>
      </c>
      <c r="L13" s="28" t="s">
        <v>93</v>
      </c>
      <c r="M13" s="28">
        <v>29</v>
      </c>
      <c r="AB13" s="133">
        <v>400</v>
      </c>
      <c r="AC13" s="133">
        <v>400</v>
      </c>
      <c r="AJ13" s="134">
        <f t="shared" si="0"/>
        <v>800</v>
      </c>
    </row>
    <row r="14" spans="1:36" ht="14.45" x14ac:dyDescent="0.35">
      <c r="A14" t="s">
        <v>115</v>
      </c>
      <c r="B14" t="s">
        <v>80</v>
      </c>
      <c r="C14">
        <v>750</v>
      </c>
      <c r="D14">
        <v>128</v>
      </c>
      <c r="E14">
        <v>6</v>
      </c>
      <c r="G14" s="30">
        <v>42884</v>
      </c>
      <c r="I14" s="30">
        <v>42947</v>
      </c>
      <c r="J14" s="28">
        <v>1</v>
      </c>
      <c r="K14" s="28" t="s">
        <v>87</v>
      </c>
      <c r="L14" s="28" t="s">
        <v>93</v>
      </c>
      <c r="M14" s="28">
        <v>31</v>
      </c>
      <c r="AD14" s="133">
        <v>400</v>
      </c>
      <c r="AE14" s="133">
        <v>400</v>
      </c>
      <c r="AJ14" s="134">
        <f t="shared" si="0"/>
        <v>800</v>
      </c>
    </row>
    <row r="15" spans="1:36" s="32" customFormat="1" ht="14.45" x14ac:dyDescent="0.35">
      <c r="A15" t="s">
        <v>82</v>
      </c>
      <c r="B15" t="s">
        <v>80</v>
      </c>
      <c r="C15">
        <v>500</v>
      </c>
      <c r="D15">
        <v>128</v>
      </c>
      <c r="E15">
        <v>4</v>
      </c>
      <c r="F15" s="30"/>
      <c r="G15" s="30">
        <v>42898</v>
      </c>
      <c r="H15" s="30"/>
      <c r="I15" s="30">
        <v>42961</v>
      </c>
      <c r="J15" s="28">
        <v>1</v>
      </c>
      <c r="K15" s="28" t="s">
        <v>87</v>
      </c>
      <c r="L15" s="28" t="s">
        <v>93</v>
      </c>
      <c r="M15" s="28">
        <v>33</v>
      </c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>
        <v>300</v>
      </c>
      <c r="AG15" s="133">
        <v>300</v>
      </c>
      <c r="AH15" s="133"/>
      <c r="AI15" s="133"/>
      <c r="AJ15" s="134">
        <f t="shared" si="0"/>
        <v>600</v>
      </c>
    </row>
    <row r="16" spans="1:36" ht="14.45" x14ac:dyDescent="0.35">
      <c r="A16" t="s">
        <v>88</v>
      </c>
      <c r="B16" t="s">
        <v>80</v>
      </c>
      <c r="C16">
        <v>500</v>
      </c>
      <c r="D16">
        <v>128</v>
      </c>
      <c r="E16">
        <v>4</v>
      </c>
      <c r="G16" s="30">
        <v>42912</v>
      </c>
      <c r="I16" s="30">
        <v>42975</v>
      </c>
      <c r="J16" s="28">
        <v>1</v>
      </c>
      <c r="K16" s="28" t="s">
        <v>87</v>
      </c>
      <c r="L16" s="28" t="s">
        <v>93</v>
      </c>
      <c r="M16" s="28">
        <v>35</v>
      </c>
      <c r="AH16" s="133">
        <v>300</v>
      </c>
      <c r="AI16" s="133">
        <v>300</v>
      </c>
      <c r="AJ16" s="134">
        <f t="shared" si="0"/>
        <v>600</v>
      </c>
    </row>
    <row r="17" spans="1:36" ht="14.45" x14ac:dyDescent="0.35">
      <c r="A17" t="s">
        <v>118</v>
      </c>
      <c r="B17" t="s">
        <v>119</v>
      </c>
      <c r="C17">
        <v>100</v>
      </c>
      <c r="D17">
        <v>15</v>
      </c>
      <c r="E17">
        <v>7</v>
      </c>
      <c r="F17" s="30">
        <v>42800</v>
      </c>
      <c r="H17" s="30">
        <v>42804</v>
      </c>
      <c r="I17" s="30">
        <v>42835</v>
      </c>
      <c r="J17" s="28">
        <v>0.5</v>
      </c>
      <c r="K17" s="28" t="s">
        <v>96</v>
      </c>
      <c r="L17" s="28" t="s">
        <v>93</v>
      </c>
      <c r="M17" s="28">
        <v>15</v>
      </c>
      <c r="R17" s="133">
        <v>50</v>
      </c>
      <c r="S17" s="133">
        <v>75</v>
      </c>
      <c r="T17" s="133">
        <v>100</v>
      </c>
      <c r="U17" s="133">
        <v>120</v>
      </c>
      <c r="V17" s="133">
        <v>150</v>
      </c>
      <c r="W17" s="133">
        <v>150</v>
      </c>
      <c r="X17" s="133">
        <v>150</v>
      </c>
      <c r="Y17" s="133">
        <v>150</v>
      </c>
      <c r="Z17" s="133">
        <v>120</v>
      </c>
      <c r="AA17" s="133">
        <v>100</v>
      </c>
      <c r="AB17" s="133">
        <v>100</v>
      </c>
      <c r="AC17" s="133">
        <v>50</v>
      </c>
      <c r="AD17" s="133">
        <v>50</v>
      </c>
      <c r="AE17" s="133">
        <v>50</v>
      </c>
      <c r="AF17" s="133">
        <v>30</v>
      </c>
      <c r="AG17" s="133">
        <v>30</v>
      </c>
      <c r="AH17" s="133">
        <v>30</v>
      </c>
      <c r="AI17" s="133">
        <v>30</v>
      </c>
      <c r="AJ17" s="134">
        <f t="shared" si="0"/>
        <v>1535</v>
      </c>
    </row>
    <row r="18" spans="1:36" ht="14.45" x14ac:dyDescent="0.35">
      <c r="A18" t="s">
        <v>98</v>
      </c>
      <c r="B18" t="s">
        <v>69</v>
      </c>
      <c r="C18">
        <v>500</v>
      </c>
      <c r="D18">
        <v>72</v>
      </c>
      <c r="E18">
        <v>8</v>
      </c>
      <c r="F18" s="30">
        <v>42800</v>
      </c>
      <c r="G18" s="30" t="s">
        <v>7</v>
      </c>
      <c r="H18" s="30">
        <v>42807</v>
      </c>
      <c r="I18" s="30">
        <v>42835</v>
      </c>
      <c r="J18" s="28">
        <v>1</v>
      </c>
      <c r="K18" s="28" t="s">
        <v>83</v>
      </c>
      <c r="L18" s="28" t="s">
        <v>93</v>
      </c>
      <c r="M18" s="28">
        <v>15</v>
      </c>
      <c r="N18" s="133">
        <v>200</v>
      </c>
      <c r="O18" s="133">
        <v>300</v>
      </c>
      <c r="P18" s="133">
        <v>300</v>
      </c>
      <c r="AJ18" s="134">
        <f t="shared" si="0"/>
        <v>800</v>
      </c>
    </row>
    <row r="19" spans="1:36" ht="14.45" x14ac:dyDescent="0.35">
      <c r="A19" t="s">
        <v>99</v>
      </c>
      <c r="B19" t="s">
        <v>69</v>
      </c>
      <c r="C19">
        <v>500</v>
      </c>
      <c r="D19">
        <v>72</v>
      </c>
      <c r="E19">
        <v>8</v>
      </c>
      <c r="F19" s="30">
        <v>42814</v>
      </c>
      <c r="G19" s="30" t="s">
        <v>7</v>
      </c>
      <c r="H19" s="30">
        <v>42821</v>
      </c>
      <c r="I19" s="30">
        <v>42849</v>
      </c>
      <c r="J19" s="28">
        <v>1</v>
      </c>
      <c r="K19" s="28" t="s">
        <v>83</v>
      </c>
      <c r="L19" s="28" t="s">
        <v>93</v>
      </c>
      <c r="M19" s="28">
        <v>17</v>
      </c>
      <c r="Q19" s="133">
        <v>400</v>
      </c>
      <c r="R19" s="133">
        <v>400</v>
      </c>
      <c r="AJ19" s="134">
        <f t="shared" si="0"/>
        <v>800</v>
      </c>
    </row>
    <row r="20" spans="1:36" ht="14.45" x14ac:dyDescent="0.35">
      <c r="A20" t="s">
        <v>100</v>
      </c>
      <c r="B20" t="s">
        <v>69</v>
      </c>
      <c r="C20">
        <v>500</v>
      </c>
      <c r="D20">
        <v>72</v>
      </c>
      <c r="E20">
        <v>8</v>
      </c>
      <c r="G20" s="30">
        <v>42800</v>
      </c>
      <c r="I20" s="30">
        <v>42863</v>
      </c>
      <c r="J20" s="28">
        <v>1</v>
      </c>
      <c r="K20" s="28" t="s">
        <v>83</v>
      </c>
      <c r="L20" s="28" t="s">
        <v>93</v>
      </c>
      <c r="M20" s="28">
        <v>19</v>
      </c>
      <c r="S20" s="133">
        <v>400</v>
      </c>
      <c r="T20" s="133">
        <v>400</v>
      </c>
      <c r="AJ20" s="134">
        <f t="shared" si="0"/>
        <v>800</v>
      </c>
    </row>
    <row r="21" spans="1:36" ht="14.45" x14ac:dyDescent="0.35">
      <c r="A21" t="s">
        <v>101</v>
      </c>
      <c r="B21" t="s">
        <v>69</v>
      </c>
      <c r="C21">
        <v>500</v>
      </c>
      <c r="D21">
        <v>72</v>
      </c>
      <c r="E21">
        <v>8</v>
      </c>
      <c r="G21" s="30">
        <v>42814</v>
      </c>
      <c r="I21" s="30">
        <v>42877</v>
      </c>
      <c r="J21" s="28">
        <v>1</v>
      </c>
      <c r="K21" s="28" t="s">
        <v>83</v>
      </c>
      <c r="L21" s="28" t="s">
        <v>93</v>
      </c>
      <c r="M21" s="28">
        <v>21</v>
      </c>
      <c r="U21" s="133">
        <v>400</v>
      </c>
      <c r="V21" s="133">
        <v>400</v>
      </c>
      <c r="AJ21" s="134">
        <f t="shared" si="0"/>
        <v>800</v>
      </c>
    </row>
    <row r="22" spans="1:36" ht="14.45" x14ac:dyDescent="0.35">
      <c r="A22" t="s">
        <v>102</v>
      </c>
      <c r="B22" t="s">
        <v>69</v>
      </c>
      <c r="C22">
        <v>500</v>
      </c>
      <c r="D22">
        <v>72</v>
      </c>
      <c r="E22">
        <v>8</v>
      </c>
      <c r="G22" s="30">
        <v>42828</v>
      </c>
      <c r="I22" s="30">
        <v>42891</v>
      </c>
      <c r="J22" s="28">
        <v>1</v>
      </c>
      <c r="K22" s="28" t="s">
        <v>83</v>
      </c>
      <c r="L22" s="28" t="s">
        <v>93</v>
      </c>
      <c r="M22" s="28">
        <v>23</v>
      </c>
      <c r="W22" s="133">
        <v>400</v>
      </c>
      <c r="X22" s="133">
        <v>400</v>
      </c>
      <c r="AJ22" s="134">
        <f t="shared" si="0"/>
        <v>800</v>
      </c>
    </row>
    <row r="23" spans="1:36" s="32" customFormat="1" ht="14.45" x14ac:dyDescent="0.35">
      <c r="A23" t="s">
        <v>103</v>
      </c>
      <c r="B23" t="s">
        <v>69</v>
      </c>
      <c r="C23">
        <v>500</v>
      </c>
      <c r="D23">
        <v>72</v>
      </c>
      <c r="E23">
        <v>8</v>
      </c>
      <c r="F23" s="30"/>
      <c r="G23" s="30">
        <v>42842</v>
      </c>
      <c r="H23" s="30"/>
      <c r="I23" s="30">
        <v>42905</v>
      </c>
      <c r="J23" s="28">
        <v>1</v>
      </c>
      <c r="K23" s="28" t="s">
        <v>84</v>
      </c>
      <c r="L23" s="28" t="s">
        <v>93</v>
      </c>
      <c r="M23" s="28">
        <v>25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>
        <v>400</v>
      </c>
      <c r="Z23" s="133">
        <v>400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4">
        <f t="shared" si="0"/>
        <v>800</v>
      </c>
    </row>
    <row r="24" spans="1:36" ht="14.45" x14ac:dyDescent="0.35">
      <c r="A24" t="s">
        <v>104</v>
      </c>
      <c r="B24" t="s">
        <v>69</v>
      </c>
      <c r="C24">
        <v>500</v>
      </c>
      <c r="D24">
        <v>72</v>
      </c>
      <c r="E24">
        <v>8</v>
      </c>
      <c r="G24" s="30">
        <v>42856</v>
      </c>
      <c r="I24" s="30">
        <v>42919</v>
      </c>
      <c r="J24" s="28">
        <v>1</v>
      </c>
      <c r="K24" s="28" t="s">
        <v>84</v>
      </c>
      <c r="L24" s="28" t="s">
        <v>93</v>
      </c>
      <c r="M24" s="28">
        <v>27</v>
      </c>
      <c r="AA24" s="133">
        <v>400</v>
      </c>
      <c r="AB24" s="133">
        <v>400</v>
      </c>
      <c r="AJ24" s="134">
        <f t="shared" si="0"/>
        <v>800</v>
      </c>
    </row>
    <row r="25" spans="1:36" ht="14.45" x14ac:dyDescent="0.35">
      <c r="A25" t="s">
        <v>105</v>
      </c>
      <c r="B25" t="s">
        <v>69</v>
      </c>
      <c r="C25">
        <v>500</v>
      </c>
      <c r="D25">
        <v>72</v>
      </c>
      <c r="E25">
        <v>8</v>
      </c>
      <c r="G25" s="30">
        <v>42870</v>
      </c>
      <c r="I25" s="30">
        <v>42933</v>
      </c>
      <c r="J25" s="28">
        <v>1</v>
      </c>
      <c r="K25" s="28" t="s">
        <v>84</v>
      </c>
      <c r="L25" s="28" t="s">
        <v>93</v>
      </c>
      <c r="M25" s="28">
        <v>29</v>
      </c>
      <c r="AC25" s="133">
        <v>400</v>
      </c>
      <c r="AD25" s="133">
        <v>400</v>
      </c>
      <c r="AJ25" s="134">
        <f t="shared" si="0"/>
        <v>800</v>
      </c>
    </row>
    <row r="26" spans="1:36" ht="14.45" x14ac:dyDescent="0.35">
      <c r="A26" t="s">
        <v>106</v>
      </c>
      <c r="B26" t="s">
        <v>69</v>
      </c>
      <c r="C26">
        <v>500</v>
      </c>
      <c r="D26">
        <v>72</v>
      </c>
      <c r="E26">
        <v>8</v>
      </c>
      <c r="G26" s="30">
        <v>42884</v>
      </c>
      <c r="I26" s="30">
        <v>42947</v>
      </c>
      <c r="J26" s="28">
        <v>1</v>
      </c>
      <c r="K26" s="28" t="s">
        <v>84</v>
      </c>
      <c r="L26" s="28" t="s">
        <v>93</v>
      </c>
      <c r="M26" s="28">
        <v>31</v>
      </c>
      <c r="AE26" s="133">
        <v>400</v>
      </c>
      <c r="AF26" s="133">
        <v>400</v>
      </c>
      <c r="AJ26" s="134">
        <f t="shared" si="0"/>
        <v>800</v>
      </c>
    </row>
    <row r="27" spans="1:36" ht="14.45" x14ac:dyDescent="0.35">
      <c r="A27" t="s">
        <v>97</v>
      </c>
      <c r="B27" t="s">
        <v>69</v>
      </c>
      <c r="C27">
        <v>300</v>
      </c>
      <c r="D27">
        <v>72</v>
      </c>
      <c r="E27">
        <v>5</v>
      </c>
      <c r="G27" s="30">
        <v>42898</v>
      </c>
      <c r="I27" s="30">
        <v>42961</v>
      </c>
      <c r="J27" s="28">
        <v>1</v>
      </c>
      <c r="K27" s="28" t="s">
        <v>84</v>
      </c>
      <c r="L27" s="28" t="s">
        <v>93</v>
      </c>
      <c r="M27" s="28">
        <v>33</v>
      </c>
      <c r="AG27" s="133">
        <v>200</v>
      </c>
      <c r="AH27" s="133">
        <v>200</v>
      </c>
      <c r="AJ27" s="134">
        <f t="shared" si="0"/>
        <v>400</v>
      </c>
    </row>
    <row r="28" spans="1:36" ht="14.45" x14ac:dyDescent="0.35">
      <c r="A28" t="s">
        <v>71</v>
      </c>
      <c r="B28" t="s">
        <v>72</v>
      </c>
      <c r="I28" s="30">
        <v>42865</v>
      </c>
      <c r="J28" s="28">
        <v>1</v>
      </c>
      <c r="K28" s="28" t="s">
        <v>86</v>
      </c>
      <c r="L28" s="28" t="s">
        <v>93</v>
      </c>
      <c r="M28" s="28">
        <v>18</v>
      </c>
      <c r="V28" s="133">
        <v>150</v>
      </c>
      <c r="W28" s="133">
        <v>150</v>
      </c>
      <c r="AJ28" s="134">
        <f t="shared" si="0"/>
        <v>300</v>
      </c>
    </row>
    <row r="29" spans="1:36" ht="14.45" x14ac:dyDescent="0.35">
      <c r="A29" t="s">
        <v>73</v>
      </c>
      <c r="B29" t="s">
        <v>72</v>
      </c>
      <c r="I29" s="30">
        <v>42879</v>
      </c>
      <c r="J29" s="28">
        <v>1</v>
      </c>
      <c r="K29" s="28" t="s">
        <v>86</v>
      </c>
      <c r="L29" s="28" t="s">
        <v>93</v>
      </c>
      <c r="M29" s="28">
        <v>20</v>
      </c>
      <c r="X29" s="133">
        <v>150</v>
      </c>
      <c r="Y29" s="133">
        <v>150</v>
      </c>
      <c r="AJ29" s="134">
        <f t="shared" si="0"/>
        <v>300</v>
      </c>
    </row>
    <row r="30" spans="1:36" ht="14.45" x14ac:dyDescent="0.35">
      <c r="A30" t="s">
        <v>74</v>
      </c>
      <c r="B30" t="s">
        <v>72</v>
      </c>
      <c r="I30" s="30">
        <v>42893</v>
      </c>
      <c r="J30" s="28">
        <v>1</v>
      </c>
      <c r="K30" s="28" t="s">
        <v>86</v>
      </c>
      <c r="L30" s="28" t="s">
        <v>93</v>
      </c>
      <c r="M30" s="28">
        <v>22</v>
      </c>
      <c r="Z30" s="133">
        <v>150</v>
      </c>
      <c r="AA30" s="133">
        <v>150</v>
      </c>
      <c r="AJ30" s="134">
        <f t="shared" si="0"/>
        <v>300</v>
      </c>
    </row>
    <row r="31" spans="1:36" ht="14.45" x14ac:dyDescent="0.35">
      <c r="A31" t="s">
        <v>75</v>
      </c>
      <c r="B31" t="s">
        <v>72</v>
      </c>
      <c r="I31" s="30">
        <v>42907</v>
      </c>
      <c r="J31" s="28">
        <v>1</v>
      </c>
      <c r="K31" s="28" t="s">
        <v>86</v>
      </c>
      <c r="L31" s="28" t="s">
        <v>93</v>
      </c>
      <c r="M31" s="28">
        <v>24</v>
      </c>
      <c r="AB31" s="133">
        <v>150</v>
      </c>
      <c r="AC31" s="133">
        <v>150</v>
      </c>
      <c r="AJ31" s="134">
        <f t="shared" si="0"/>
        <v>300</v>
      </c>
    </row>
    <row r="32" spans="1:36" ht="14.45" x14ac:dyDescent="0.35">
      <c r="A32" t="s">
        <v>76</v>
      </c>
      <c r="B32" t="s">
        <v>72</v>
      </c>
      <c r="I32" s="30">
        <v>42921</v>
      </c>
      <c r="J32" s="28">
        <v>1</v>
      </c>
      <c r="K32" s="28" t="s">
        <v>86</v>
      </c>
      <c r="L32" s="28" t="s">
        <v>93</v>
      </c>
      <c r="M32" s="28">
        <v>26</v>
      </c>
      <c r="AD32" s="133">
        <v>150</v>
      </c>
      <c r="AE32" s="133">
        <v>150</v>
      </c>
      <c r="AJ32" s="134">
        <f t="shared" si="0"/>
        <v>300</v>
      </c>
    </row>
    <row r="33" spans="1:36" ht="14.45" x14ac:dyDescent="0.35">
      <c r="A33" t="s">
        <v>77</v>
      </c>
      <c r="B33" t="s">
        <v>72</v>
      </c>
      <c r="I33" s="30">
        <v>42935</v>
      </c>
      <c r="J33" s="28">
        <v>1</v>
      </c>
      <c r="K33" s="28" t="s">
        <v>86</v>
      </c>
      <c r="L33" s="28" t="s">
        <v>93</v>
      </c>
      <c r="M33" s="28">
        <v>28</v>
      </c>
      <c r="AF33" s="133">
        <v>150</v>
      </c>
      <c r="AG33" s="133">
        <v>150</v>
      </c>
      <c r="AJ33" s="134">
        <f t="shared" si="0"/>
        <v>300</v>
      </c>
    </row>
    <row r="34" spans="1:36" ht="14.45" x14ac:dyDescent="0.35">
      <c r="A34" t="s">
        <v>78</v>
      </c>
      <c r="B34" t="s">
        <v>72</v>
      </c>
      <c r="I34" s="30">
        <v>42949</v>
      </c>
      <c r="J34" s="28">
        <v>1</v>
      </c>
      <c r="K34" s="28" t="s">
        <v>86</v>
      </c>
      <c r="L34" s="28" t="s">
        <v>93</v>
      </c>
      <c r="M34" s="28">
        <v>30</v>
      </c>
      <c r="AH34" s="133">
        <v>150</v>
      </c>
      <c r="AI34" s="133">
        <v>150</v>
      </c>
      <c r="AJ34" s="134">
        <f t="shared" si="0"/>
        <v>300</v>
      </c>
    </row>
    <row r="35" spans="1:36" s="32" customFormat="1" ht="14.45" x14ac:dyDescent="0.35">
      <c r="A35" t="s">
        <v>91</v>
      </c>
      <c r="B35" t="s">
        <v>92</v>
      </c>
      <c r="C35"/>
      <c r="D35"/>
      <c r="E35"/>
      <c r="F35" s="30"/>
      <c r="G35" s="30"/>
      <c r="H35" s="30"/>
      <c r="I35" s="30">
        <v>42870</v>
      </c>
      <c r="J35" s="28">
        <v>4</v>
      </c>
      <c r="K35" s="28" t="s">
        <v>85</v>
      </c>
      <c r="L35" s="28"/>
      <c r="M35" s="28">
        <v>20</v>
      </c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>
        <v>100</v>
      </c>
      <c r="Y35" s="133">
        <v>100</v>
      </c>
      <c r="Z35" s="133">
        <v>100</v>
      </c>
      <c r="AA35" s="133">
        <v>100</v>
      </c>
      <c r="AB35" s="133">
        <v>100</v>
      </c>
      <c r="AC35" s="133">
        <v>100</v>
      </c>
      <c r="AD35" s="133">
        <v>100</v>
      </c>
      <c r="AE35" s="133">
        <v>100</v>
      </c>
      <c r="AF35" s="133">
        <v>100</v>
      </c>
      <c r="AG35" s="133">
        <v>100</v>
      </c>
      <c r="AH35" s="133">
        <v>100</v>
      </c>
      <c r="AI35" s="133">
        <v>100</v>
      </c>
      <c r="AJ35" s="134">
        <f t="shared" si="0"/>
        <v>1200</v>
      </c>
    </row>
    <row r="36" spans="1:36" ht="14.45" x14ac:dyDescent="0.35">
      <c r="A36" t="s">
        <v>89</v>
      </c>
      <c r="B36" t="s">
        <v>90</v>
      </c>
      <c r="I36" s="30">
        <v>42856</v>
      </c>
      <c r="J36" s="28">
        <v>2</v>
      </c>
      <c r="K36" s="28" t="s">
        <v>85</v>
      </c>
      <c r="L36" s="28" t="s">
        <v>93</v>
      </c>
      <c r="M36" s="28">
        <v>18</v>
      </c>
      <c r="R36" s="133">
        <v>100</v>
      </c>
      <c r="S36" s="133">
        <v>100</v>
      </c>
      <c r="T36" s="133">
        <v>100</v>
      </c>
      <c r="U36" s="133">
        <v>100</v>
      </c>
      <c r="V36" s="133">
        <v>100</v>
      </c>
      <c r="W36" s="133">
        <v>100</v>
      </c>
      <c r="AJ36" s="134">
        <f t="shared" si="0"/>
        <v>600</v>
      </c>
    </row>
    <row r="37" spans="1:36" ht="14.45" x14ac:dyDescent="0.35">
      <c r="A37" t="s">
        <v>116</v>
      </c>
      <c r="B37" t="s">
        <v>117</v>
      </c>
      <c r="C37">
        <v>200</v>
      </c>
      <c r="D37">
        <v>15</v>
      </c>
      <c r="E37">
        <v>14</v>
      </c>
      <c r="F37" s="30">
        <v>42800</v>
      </c>
      <c r="H37" s="30">
        <v>42804</v>
      </c>
      <c r="I37" s="30">
        <v>42835</v>
      </c>
      <c r="J37" s="28">
        <v>1</v>
      </c>
      <c r="K37" s="28" t="s">
        <v>96</v>
      </c>
      <c r="L37" s="28" t="s">
        <v>93</v>
      </c>
      <c r="M37" s="28">
        <v>15</v>
      </c>
      <c r="U37" s="133">
        <v>50</v>
      </c>
      <c r="V37" s="133">
        <v>50</v>
      </c>
      <c r="W37" s="133">
        <v>100</v>
      </c>
      <c r="X37" s="133">
        <v>200</v>
      </c>
      <c r="Y37" s="133">
        <v>200</v>
      </c>
      <c r="Z37" s="133">
        <v>200</v>
      </c>
      <c r="AA37" s="133">
        <v>100</v>
      </c>
      <c r="AB37" s="133">
        <v>50</v>
      </c>
      <c r="AC37" s="133">
        <v>50</v>
      </c>
      <c r="AJ37" s="134">
        <f>SUM(N37:AI37)</f>
        <v>1000</v>
      </c>
    </row>
  </sheetData>
  <autoFilter ref="A4:AJ37">
    <sortState ref="A5:AJ43">
      <sortCondition ref="B4:B43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workbookViewId="0">
      <selection activeCell="A2" sqref="A2"/>
    </sheetView>
  </sheetViews>
  <sheetFormatPr defaultRowHeight="15" x14ac:dyDescent="0.25"/>
  <cols>
    <col min="1" max="1" width="23.85546875" customWidth="1"/>
    <col min="5" max="5" width="13.5703125" customWidth="1"/>
    <col min="6" max="6" width="10.5703125" customWidth="1"/>
    <col min="7" max="7" width="12.85546875" customWidth="1"/>
  </cols>
  <sheetData>
    <row r="1" spans="1:7" thickBot="1" x14ac:dyDescent="0.4"/>
    <row r="2" spans="1:7" ht="15.6" thickTop="1" thickBot="1" x14ac:dyDescent="0.4">
      <c r="A2" s="1" t="s">
        <v>3</v>
      </c>
      <c r="B2" s="2"/>
      <c r="C2" s="2" t="s">
        <v>13</v>
      </c>
      <c r="D2" s="2"/>
      <c r="E2" s="2"/>
      <c r="F2" s="2"/>
      <c r="G2" s="3"/>
    </row>
    <row r="3" spans="1:7" ht="15.6" thickTop="1" thickBot="1" x14ac:dyDescent="0.4">
      <c r="A3" s="4" t="s">
        <v>4</v>
      </c>
      <c r="B3" s="5"/>
      <c r="C3" s="12"/>
      <c r="D3" s="13"/>
      <c r="E3" s="14"/>
      <c r="F3" s="5"/>
      <c r="G3" s="6"/>
    </row>
    <row r="4" spans="1:7" ht="15.6" thickTop="1" thickBot="1" x14ac:dyDescent="0.4">
      <c r="A4" s="4" t="s">
        <v>0</v>
      </c>
      <c r="B4" s="5"/>
      <c r="C4" s="15"/>
      <c r="D4" s="13"/>
      <c r="E4" s="14"/>
      <c r="F4" s="5"/>
      <c r="G4" s="6"/>
    </row>
    <row r="5" spans="1:7" ht="15.6" thickTop="1" thickBot="1" x14ac:dyDescent="0.4">
      <c r="A5" s="4" t="s">
        <v>16</v>
      </c>
      <c r="B5" s="5"/>
      <c r="C5" s="16"/>
      <c r="D5" s="13"/>
      <c r="E5" s="14"/>
      <c r="F5" s="5"/>
      <c r="G5" s="6"/>
    </row>
    <row r="6" spans="1:7" ht="15.6" thickTop="1" thickBot="1" x14ac:dyDescent="0.4">
      <c r="A6" s="4"/>
      <c r="B6" s="5"/>
      <c r="C6" s="7"/>
      <c r="D6" s="5"/>
      <c r="E6" s="5"/>
      <c r="F6" s="5"/>
      <c r="G6" s="6"/>
    </row>
    <row r="7" spans="1:7" ht="15.6" thickTop="1" thickBot="1" x14ac:dyDescent="0.4">
      <c r="A7" s="17" t="s">
        <v>5</v>
      </c>
      <c r="B7" s="17" t="s">
        <v>6</v>
      </c>
      <c r="C7" s="17" t="s">
        <v>8</v>
      </c>
      <c r="D7" s="17" t="s">
        <v>11</v>
      </c>
      <c r="E7" s="17" t="s">
        <v>9</v>
      </c>
      <c r="F7" s="17" t="s">
        <v>10</v>
      </c>
      <c r="G7" s="17" t="s">
        <v>12</v>
      </c>
    </row>
    <row r="8" spans="1:7" s="23" customFormat="1" ht="24.95" customHeight="1" thickTop="1" thickBot="1" x14ac:dyDescent="0.4">
      <c r="A8" s="19" t="s">
        <v>14</v>
      </c>
      <c r="B8" s="20">
        <v>0</v>
      </c>
      <c r="C8" s="20">
        <v>0</v>
      </c>
      <c r="D8" s="20">
        <f>B8-C8</f>
        <v>0</v>
      </c>
      <c r="E8" s="20">
        <v>80</v>
      </c>
      <c r="F8" s="21">
        <v>1</v>
      </c>
      <c r="G8" s="22">
        <f>D8*E8*F8</f>
        <v>0</v>
      </c>
    </row>
    <row r="9" spans="1:7" s="23" customFormat="1" ht="24.95" customHeight="1" thickTop="1" thickBot="1" x14ac:dyDescent="0.4">
      <c r="A9" s="24" t="s">
        <v>15</v>
      </c>
      <c r="B9" s="25"/>
      <c r="C9" s="25"/>
      <c r="D9" s="20">
        <f t="shared" ref="D9:D22" si="0">B9-C9</f>
        <v>0</v>
      </c>
      <c r="E9" s="25">
        <v>25</v>
      </c>
      <c r="F9" s="26">
        <v>3</v>
      </c>
      <c r="G9" s="22">
        <f>D9*E9*F9</f>
        <v>0</v>
      </c>
    </row>
    <row r="10" spans="1:7" s="23" customFormat="1" ht="24.95" customHeight="1" thickTop="1" thickBot="1" x14ac:dyDescent="0.4">
      <c r="A10" s="24" t="s">
        <v>17</v>
      </c>
      <c r="B10" s="25"/>
      <c r="C10" s="25"/>
      <c r="D10" s="20">
        <f t="shared" si="0"/>
        <v>0</v>
      </c>
      <c r="E10" s="25">
        <v>20</v>
      </c>
      <c r="F10" s="26">
        <v>3</v>
      </c>
      <c r="G10" s="22">
        <f t="shared" ref="G10:G22" si="1">D10*E10*F10</f>
        <v>0</v>
      </c>
    </row>
    <row r="11" spans="1:7" s="23" customFormat="1" ht="24.95" customHeight="1" thickTop="1" thickBot="1" x14ac:dyDescent="0.4">
      <c r="A11" s="24" t="s">
        <v>18</v>
      </c>
      <c r="B11" s="25"/>
      <c r="C11" s="25"/>
      <c r="D11" s="20">
        <f t="shared" si="0"/>
        <v>0</v>
      </c>
      <c r="E11" s="25">
        <v>1</v>
      </c>
      <c r="F11" s="26">
        <v>3</v>
      </c>
      <c r="G11" s="22">
        <f t="shared" si="1"/>
        <v>0</v>
      </c>
    </row>
    <row r="12" spans="1:7" s="23" customFormat="1" ht="24.95" customHeight="1" thickTop="1" thickBot="1" x14ac:dyDescent="0.4">
      <c r="A12" s="24" t="s">
        <v>19</v>
      </c>
      <c r="B12" s="25"/>
      <c r="C12" s="25"/>
      <c r="D12" s="20">
        <f t="shared" si="0"/>
        <v>0</v>
      </c>
      <c r="E12" s="25">
        <v>15</v>
      </c>
      <c r="F12" s="26">
        <v>3</v>
      </c>
      <c r="G12" s="22">
        <f t="shared" si="1"/>
        <v>0</v>
      </c>
    </row>
    <row r="13" spans="1:7" s="23" customFormat="1" ht="24.95" customHeight="1" thickTop="1" thickBot="1" x14ac:dyDescent="0.4">
      <c r="A13" s="24" t="s">
        <v>20</v>
      </c>
      <c r="B13" s="25"/>
      <c r="C13" s="25"/>
      <c r="D13" s="20">
        <f t="shared" si="0"/>
        <v>0</v>
      </c>
      <c r="E13" s="25">
        <v>50</v>
      </c>
      <c r="F13" s="26">
        <v>1</v>
      </c>
      <c r="G13" s="22">
        <f t="shared" si="1"/>
        <v>0</v>
      </c>
    </row>
    <row r="14" spans="1:7" s="23" customFormat="1" ht="24.95" customHeight="1" thickTop="1" thickBot="1" x14ac:dyDescent="0.4">
      <c r="A14" s="24" t="s">
        <v>21</v>
      </c>
      <c r="B14" s="25"/>
      <c r="C14" s="25"/>
      <c r="D14" s="20">
        <f t="shared" si="0"/>
        <v>0</v>
      </c>
      <c r="E14" s="25">
        <v>60</v>
      </c>
      <c r="F14" s="26">
        <v>1</v>
      </c>
      <c r="G14" s="22">
        <f t="shared" si="1"/>
        <v>0</v>
      </c>
    </row>
    <row r="15" spans="1:7" s="23" customFormat="1" ht="24.95" customHeight="1" thickTop="1" thickBot="1" x14ac:dyDescent="0.4">
      <c r="A15" s="24" t="s">
        <v>23</v>
      </c>
      <c r="B15" s="25"/>
      <c r="C15" s="25"/>
      <c r="D15" s="20">
        <f t="shared" si="0"/>
        <v>0</v>
      </c>
      <c r="E15" s="25">
        <v>1</v>
      </c>
      <c r="F15" s="26">
        <v>2.5</v>
      </c>
      <c r="G15" s="22">
        <f t="shared" si="1"/>
        <v>0</v>
      </c>
    </row>
    <row r="16" spans="1:7" s="23" customFormat="1" ht="24.95" customHeight="1" thickTop="1" thickBot="1" x14ac:dyDescent="0.4">
      <c r="A16" s="24" t="s">
        <v>24</v>
      </c>
      <c r="B16" s="25"/>
      <c r="C16" s="25"/>
      <c r="D16" s="20">
        <f t="shared" si="0"/>
        <v>0</v>
      </c>
      <c r="E16" s="25">
        <v>1</v>
      </c>
      <c r="F16" s="26">
        <v>3</v>
      </c>
      <c r="G16" s="22">
        <f t="shared" si="1"/>
        <v>0</v>
      </c>
    </row>
    <row r="17" spans="1:7" s="23" customFormat="1" ht="24.95" customHeight="1" thickTop="1" thickBot="1" x14ac:dyDescent="0.4">
      <c r="A17" s="24" t="s">
        <v>27</v>
      </c>
      <c r="B17" s="25"/>
      <c r="C17" s="25"/>
      <c r="D17" s="20">
        <f t="shared" si="0"/>
        <v>0</v>
      </c>
      <c r="E17" s="25">
        <v>12</v>
      </c>
      <c r="F17" s="26">
        <v>2</v>
      </c>
      <c r="G17" s="22">
        <f t="shared" si="1"/>
        <v>0</v>
      </c>
    </row>
    <row r="18" spans="1:7" s="23" customFormat="1" ht="24.95" customHeight="1" thickTop="1" thickBot="1" x14ac:dyDescent="0.4">
      <c r="A18" s="24"/>
      <c r="B18" s="25"/>
      <c r="C18" s="25"/>
      <c r="D18" s="20">
        <f t="shared" si="0"/>
        <v>0</v>
      </c>
      <c r="E18" s="25"/>
      <c r="F18" s="25"/>
      <c r="G18" s="22">
        <f t="shared" si="1"/>
        <v>0</v>
      </c>
    </row>
    <row r="19" spans="1:7" s="23" customFormat="1" ht="24.95" customHeight="1" thickTop="1" thickBot="1" x14ac:dyDescent="0.4">
      <c r="A19" s="24"/>
      <c r="B19" s="25"/>
      <c r="C19" s="25"/>
      <c r="D19" s="20">
        <f t="shared" si="0"/>
        <v>0</v>
      </c>
      <c r="E19" s="25"/>
      <c r="F19" s="25"/>
      <c r="G19" s="22">
        <f t="shared" si="1"/>
        <v>0</v>
      </c>
    </row>
    <row r="20" spans="1:7" s="23" customFormat="1" ht="24.95" customHeight="1" thickTop="1" thickBot="1" x14ac:dyDescent="0.4">
      <c r="A20" s="24"/>
      <c r="B20" s="25"/>
      <c r="C20" s="25"/>
      <c r="D20" s="20">
        <f t="shared" si="0"/>
        <v>0</v>
      </c>
      <c r="E20" s="25"/>
      <c r="F20" s="25"/>
      <c r="G20" s="22">
        <f t="shared" si="1"/>
        <v>0</v>
      </c>
    </row>
    <row r="21" spans="1:7" s="23" customFormat="1" ht="24.95" customHeight="1" thickTop="1" thickBot="1" x14ac:dyDescent="0.4">
      <c r="A21" s="24"/>
      <c r="B21" s="25"/>
      <c r="C21" s="25"/>
      <c r="D21" s="20">
        <f t="shared" si="0"/>
        <v>0</v>
      </c>
      <c r="E21" s="25"/>
      <c r="F21" s="25"/>
      <c r="G21" s="22">
        <f t="shared" si="1"/>
        <v>0</v>
      </c>
    </row>
    <row r="22" spans="1:7" s="23" customFormat="1" ht="24.95" customHeight="1" thickTop="1" x14ac:dyDescent="0.25">
      <c r="A22" s="24"/>
      <c r="B22" s="25"/>
      <c r="C22" s="25"/>
      <c r="D22" s="20">
        <f t="shared" si="0"/>
        <v>0</v>
      </c>
      <c r="E22" s="25"/>
      <c r="F22" s="25"/>
      <c r="G22" s="22">
        <f t="shared" si="1"/>
        <v>0</v>
      </c>
    </row>
    <row r="23" spans="1:7" ht="24.95" customHeight="1" x14ac:dyDescent="0.25">
      <c r="A23" s="4"/>
      <c r="B23" s="5"/>
      <c r="C23" s="5"/>
      <c r="D23" s="5"/>
      <c r="E23" s="5" t="s">
        <v>26</v>
      </c>
      <c r="F23" s="5"/>
      <c r="G23" s="8">
        <f>SUM(G8:G22)</f>
        <v>0</v>
      </c>
    </row>
    <row r="24" spans="1:7" ht="24.95" customHeight="1" thickBot="1" x14ac:dyDescent="0.3">
      <c r="A24" s="9"/>
      <c r="B24" s="10"/>
      <c r="C24" s="10"/>
      <c r="D24" s="10"/>
      <c r="E24" s="10"/>
      <c r="F24" s="10"/>
      <c r="G24" s="11"/>
    </row>
    <row r="25" spans="1: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Yearly Sales</vt:lpstr>
      <vt:lpstr>GreenBeans</vt:lpstr>
      <vt:lpstr>Broccoli</vt:lpstr>
      <vt:lpstr>Planning</vt:lpstr>
      <vt:lpstr>Sales Inventory</vt:lpstr>
      <vt:lpstr>'Sales Inventory'!Print_Area</vt:lpstr>
      <vt:lpstr>'Yearly Sales'!Print_Area</vt:lpstr>
    </vt:vector>
  </TitlesOfParts>
  <Company>University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Lantz</dc:creator>
  <cp:lastModifiedBy>Cheryl DeBerry</cp:lastModifiedBy>
  <cp:lastPrinted>2017-12-13T16:38:26Z</cp:lastPrinted>
  <dcterms:created xsi:type="dcterms:W3CDTF">2017-12-13T16:07:23Z</dcterms:created>
  <dcterms:modified xsi:type="dcterms:W3CDTF">2018-02-22T19:50:08Z</dcterms:modified>
</cp:coreProperties>
</file>